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Website\"/>
    </mc:Choice>
  </mc:AlternateContent>
  <bookViews>
    <workbookView xWindow="-1035" yWindow="435" windowWidth="15450" windowHeight="11010" firstSheet="1" activeTab="1"/>
  </bookViews>
  <sheets>
    <sheet name="Instructions - PLEASE READ!" sheetId="11" r:id="rId1"/>
    <sheet name="General Aviation CIP Sheet" sheetId="15" r:id="rId2"/>
    <sheet name="Non-Hub Air Carrier CIP Sheet" sheetId="17" r:id="rId3"/>
    <sheet name="Small-Hub Air Carrier CIP Sheet" sheetId="18" r:id="rId4"/>
    <sheet name="Med-Hub Air Carrier CIP Sheet" sheetId="21" r:id="rId5"/>
    <sheet name="Sheet1" sheetId="6" state="hidden" r:id="rId6"/>
  </sheets>
  <externalReferences>
    <externalReference r:id="rId7"/>
  </externalReferences>
  <definedNames>
    <definedName name="ce" localSheetId="1">[1]QuarterlyReport!#REF!</definedName>
    <definedName name="ce" localSheetId="4">[1]QuarterlyReport!#REF!</definedName>
    <definedName name="ce" localSheetId="2">[1]QuarterlyReport!#REF!</definedName>
    <definedName name="ce" localSheetId="3">[1]QuarterlyReport!#REF!</definedName>
    <definedName name="ce">[1]QuarterlyReport!#REF!</definedName>
    <definedName name="CummulativeCollections" localSheetId="1">#REF!</definedName>
    <definedName name="CummulativeCollections" localSheetId="4">#REF!</definedName>
    <definedName name="CummulativeCollections" localSheetId="2">#REF!</definedName>
    <definedName name="CummulativeCollections" localSheetId="3">#REF!</definedName>
    <definedName name="CummulativeCollections">#REF!</definedName>
    <definedName name="CummulativeExpenditures" localSheetId="1">#REF!</definedName>
    <definedName name="CummulativeExpenditures" localSheetId="4">#REF!</definedName>
    <definedName name="CummulativeExpenditures" localSheetId="2">#REF!</definedName>
    <definedName name="CummulativeExpenditures" localSheetId="3">#REF!</definedName>
    <definedName name="CummulativeExpenditures">#REF!</definedName>
    <definedName name="ImposeAuthorization" localSheetId="1">#REF!</definedName>
    <definedName name="ImposeAuthorization" localSheetId="4">#REF!</definedName>
    <definedName name="ImposeAuthorization" localSheetId="2">#REF!</definedName>
    <definedName name="ImposeAuthorization" localSheetId="3">#REF!</definedName>
    <definedName name="ImposeAuthorization">#REF!</definedName>
    <definedName name="_xlnm.Print_Area" localSheetId="1">'General Aviation CIP Sheet'!$A$1:$J$42</definedName>
    <definedName name="_xlnm.Print_Area" localSheetId="0">'Instructions - PLEASE READ!'!$A$1:$A$52</definedName>
    <definedName name="_xlnm.Print_Area" localSheetId="4">'Med-Hub Air Carrier CIP Sheet'!$A$1:$J$42</definedName>
    <definedName name="_xlnm.Print_Area" localSheetId="2">'Non-Hub Air Carrier CIP Sheet'!$A$1:$J$42</definedName>
    <definedName name="_xlnm.Print_Area" localSheetId="3">'Small-Hub Air Carrier CIP Sheet'!$A$1:$J$42</definedName>
    <definedName name="SummaryExample" localSheetId="1">#REF!</definedName>
    <definedName name="SummaryExample" localSheetId="4">#REF!</definedName>
    <definedName name="SummaryExample" localSheetId="2">#REF!</definedName>
    <definedName name="SummaryExample" localSheetId="3">#REF!</definedName>
    <definedName name="SummaryExample">#REF!</definedName>
  </definedNames>
  <calcPr calcId="162913"/>
</workbook>
</file>

<file path=xl/calcChain.xml><?xml version="1.0" encoding="utf-8"?>
<calcChain xmlns="http://schemas.openxmlformats.org/spreadsheetml/2006/main">
  <c r="G40" i="21" l="1"/>
  <c r="H40" i="21"/>
  <c r="I40" i="21"/>
  <c r="J40" i="21"/>
  <c r="K40" i="21"/>
  <c r="L40" i="21"/>
  <c r="M40" i="21"/>
  <c r="F40" i="21"/>
  <c r="G40" i="18" l="1"/>
  <c r="H40" i="18"/>
  <c r="I40" i="18"/>
  <c r="J40" i="18"/>
  <c r="K40" i="18"/>
  <c r="L40" i="18"/>
  <c r="M40" i="18"/>
  <c r="F40" i="18"/>
  <c r="G40" i="17"/>
  <c r="H40" i="17"/>
  <c r="I40" i="17"/>
  <c r="J40" i="17"/>
  <c r="K40" i="17"/>
  <c r="L40" i="17"/>
  <c r="M40" i="17"/>
  <c r="F40" i="17"/>
  <c r="G40" i="15" l="1"/>
  <c r="H40" i="15"/>
  <c r="I40" i="15"/>
  <c r="J40" i="15"/>
  <c r="F40" i="15"/>
  <c r="G11" i="21" l="1"/>
  <c r="B10" i="21"/>
  <c r="H10" i="21" s="1"/>
  <c r="G10" i="21" s="1"/>
  <c r="I14" i="21"/>
  <c r="I10" i="21"/>
  <c r="J10" i="21" s="1"/>
  <c r="I13" i="21"/>
  <c r="I11" i="21"/>
  <c r="J11" i="21" s="1"/>
  <c r="I12" i="21"/>
  <c r="J38" i="21"/>
  <c r="H38" i="21"/>
  <c r="G38" i="21"/>
  <c r="J37" i="21"/>
  <c r="H37" i="21"/>
  <c r="G37" i="21"/>
  <c r="J36" i="21"/>
  <c r="H36" i="21"/>
  <c r="G36" i="21"/>
  <c r="J35" i="21"/>
  <c r="H35" i="21"/>
  <c r="G35" i="21"/>
  <c r="J34" i="21"/>
  <c r="H34" i="21"/>
  <c r="G34" i="21"/>
  <c r="J32" i="21"/>
  <c r="H32" i="21"/>
  <c r="G32" i="21"/>
  <c r="J31" i="21"/>
  <c r="H31" i="21"/>
  <c r="G31" i="21"/>
  <c r="J30" i="21"/>
  <c r="H30" i="21"/>
  <c r="G30" i="21"/>
  <c r="J29" i="21"/>
  <c r="J33" i="21" s="1"/>
  <c r="H29" i="21"/>
  <c r="G29" i="21"/>
  <c r="J28" i="21"/>
  <c r="H28" i="21"/>
  <c r="G28" i="21"/>
  <c r="J26" i="21"/>
  <c r="H26" i="21"/>
  <c r="G26" i="21"/>
  <c r="J25" i="21"/>
  <c r="H25" i="21"/>
  <c r="G25" i="21"/>
  <c r="J24" i="21"/>
  <c r="H24" i="21"/>
  <c r="G24" i="21"/>
  <c r="J23" i="21"/>
  <c r="H23" i="21"/>
  <c r="G23" i="21"/>
  <c r="J22" i="21"/>
  <c r="H22" i="21"/>
  <c r="G22" i="21"/>
  <c r="J20" i="21"/>
  <c r="H20" i="21"/>
  <c r="G20" i="21"/>
  <c r="J19" i="21"/>
  <c r="H19" i="21"/>
  <c r="G19" i="21"/>
  <c r="J18" i="21"/>
  <c r="H18" i="21"/>
  <c r="G18" i="21"/>
  <c r="J17" i="21"/>
  <c r="H17" i="21"/>
  <c r="G17" i="21"/>
  <c r="J16" i="21"/>
  <c r="H16" i="21"/>
  <c r="G16" i="21"/>
  <c r="J12" i="21"/>
  <c r="G13" i="21"/>
  <c r="H13" i="21"/>
  <c r="J13" i="21"/>
  <c r="H11" i="21"/>
  <c r="H12" i="21"/>
  <c r="G12" i="21" s="1"/>
  <c r="M39" i="21"/>
  <c r="L39" i="21"/>
  <c r="K39" i="21"/>
  <c r="I39" i="21"/>
  <c r="F39" i="21"/>
  <c r="E39" i="21"/>
  <c r="M33" i="21"/>
  <c r="L33" i="21"/>
  <c r="K33" i="21"/>
  <c r="I33" i="21"/>
  <c r="F33" i="21"/>
  <c r="E33" i="21"/>
  <c r="M27" i="21"/>
  <c r="L27" i="21"/>
  <c r="K27" i="21"/>
  <c r="I27" i="21"/>
  <c r="F27" i="21"/>
  <c r="E27" i="21"/>
  <c r="M21" i="21"/>
  <c r="L21" i="21"/>
  <c r="K21" i="21"/>
  <c r="I21" i="21"/>
  <c r="F21" i="21"/>
  <c r="E21" i="21"/>
  <c r="M15" i="21"/>
  <c r="L15" i="21"/>
  <c r="K15" i="21"/>
  <c r="F15" i="21"/>
  <c r="E15" i="21"/>
  <c r="A10" i="21"/>
  <c r="A16" i="21" s="1"/>
  <c r="A22" i="21" s="1"/>
  <c r="A28" i="21" s="1"/>
  <c r="A34" i="21" s="1"/>
  <c r="C6" i="21"/>
  <c r="C5" i="21"/>
  <c r="C4" i="21"/>
  <c r="C3" i="21"/>
  <c r="M39" i="18"/>
  <c r="L39" i="18"/>
  <c r="K39" i="18"/>
  <c r="I39" i="18"/>
  <c r="F39" i="18"/>
  <c r="E39" i="18"/>
  <c r="J38" i="18"/>
  <c r="H38" i="18"/>
  <c r="G38" i="18"/>
  <c r="J37" i="18"/>
  <c r="H37" i="18"/>
  <c r="G37" i="18"/>
  <c r="J36" i="18"/>
  <c r="H36" i="18"/>
  <c r="H39" i="18" s="1"/>
  <c r="G36" i="18"/>
  <c r="J35" i="18"/>
  <c r="H35" i="18"/>
  <c r="G35" i="18"/>
  <c r="J34" i="18"/>
  <c r="H34" i="18"/>
  <c r="G34" i="18"/>
  <c r="M33" i="18"/>
  <c r="L33" i="18"/>
  <c r="K33" i="18"/>
  <c r="I33" i="18"/>
  <c r="F33" i="18"/>
  <c r="E33" i="18"/>
  <c r="J32" i="18"/>
  <c r="H32" i="18"/>
  <c r="G32" i="18"/>
  <c r="J31" i="18"/>
  <c r="H31" i="18"/>
  <c r="G31" i="18"/>
  <c r="J30" i="18"/>
  <c r="H30" i="18"/>
  <c r="G30" i="18"/>
  <c r="J29" i="18"/>
  <c r="H29" i="18"/>
  <c r="G29" i="18"/>
  <c r="J28" i="18"/>
  <c r="H28" i="18"/>
  <c r="G28" i="18"/>
  <c r="M27" i="18"/>
  <c r="L27" i="18"/>
  <c r="K27" i="18"/>
  <c r="I27" i="18"/>
  <c r="F27" i="18"/>
  <c r="E27" i="18"/>
  <c r="J26" i="18"/>
  <c r="H26" i="18"/>
  <c r="G26" i="18"/>
  <c r="J25" i="18"/>
  <c r="H25" i="18"/>
  <c r="G25" i="18"/>
  <c r="J24" i="18"/>
  <c r="H24" i="18"/>
  <c r="G24" i="18"/>
  <c r="J23" i="18"/>
  <c r="H23" i="18"/>
  <c r="G23" i="18"/>
  <c r="J22" i="18"/>
  <c r="H22" i="18"/>
  <c r="H27" i="18" s="1"/>
  <c r="G22" i="18"/>
  <c r="M21" i="18"/>
  <c r="L21" i="18"/>
  <c r="K21" i="18"/>
  <c r="I21" i="18"/>
  <c r="F21" i="18"/>
  <c r="E21" i="18"/>
  <c r="J20" i="18"/>
  <c r="H20" i="18"/>
  <c r="G20" i="18"/>
  <c r="J19" i="18"/>
  <c r="H19" i="18"/>
  <c r="G19" i="18"/>
  <c r="J18" i="18"/>
  <c r="H18" i="18"/>
  <c r="G18" i="18"/>
  <c r="J17" i="18"/>
  <c r="J21" i="18" s="1"/>
  <c r="H17" i="18"/>
  <c r="G17" i="18"/>
  <c r="J16" i="18"/>
  <c r="H16" i="18"/>
  <c r="G16" i="18"/>
  <c r="M15" i="18"/>
  <c r="L15" i="18"/>
  <c r="K15" i="18"/>
  <c r="I15" i="18"/>
  <c r="F15" i="18"/>
  <c r="E15" i="18"/>
  <c r="J14" i="18"/>
  <c r="H14" i="18"/>
  <c r="G14" i="18"/>
  <c r="J13" i="18"/>
  <c r="H13" i="18"/>
  <c r="G13" i="18"/>
  <c r="J12" i="18"/>
  <c r="H12" i="18"/>
  <c r="G12" i="18"/>
  <c r="J11" i="18"/>
  <c r="H11" i="18"/>
  <c r="G11" i="18"/>
  <c r="J10" i="18"/>
  <c r="H10" i="18"/>
  <c r="G10" i="18"/>
  <c r="B10" i="18"/>
  <c r="A10" i="18"/>
  <c r="A16" i="18" s="1"/>
  <c r="A22" i="18" s="1"/>
  <c r="A28" i="18" s="1"/>
  <c r="A34" i="18" s="1"/>
  <c r="C6" i="18"/>
  <c r="C5" i="18"/>
  <c r="C4" i="18"/>
  <c r="C3" i="18"/>
  <c r="M39" i="17"/>
  <c r="L39" i="17"/>
  <c r="K39" i="17"/>
  <c r="M33" i="17"/>
  <c r="L33" i="17"/>
  <c r="K33" i="17"/>
  <c r="M27" i="17"/>
  <c r="L27" i="17"/>
  <c r="K27" i="17"/>
  <c r="M21" i="17"/>
  <c r="L21" i="17"/>
  <c r="K21" i="17"/>
  <c r="M15" i="17"/>
  <c r="L15" i="17"/>
  <c r="K15" i="17"/>
  <c r="I39" i="17"/>
  <c r="F39" i="17"/>
  <c r="E39" i="17"/>
  <c r="J38" i="17"/>
  <c r="H38" i="17"/>
  <c r="G38" i="17"/>
  <c r="J37" i="17"/>
  <c r="H37" i="17"/>
  <c r="G37" i="17"/>
  <c r="J36" i="17"/>
  <c r="H36" i="17"/>
  <c r="G36" i="17"/>
  <c r="J35" i="17"/>
  <c r="H35" i="17"/>
  <c r="G35" i="17"/>
  <c r="J34" i="17"/>
  <c r="H34" i="17"/>
  <c r="G34" i="17"/>
  <c r="I33" i="17"/>
  <c r="F33" i="17"/>
  <c r="E33" i="17"/>
  <c r="J32" i="17"/>
  <c r="H32" i="17"/>
  <c r="G32" i="17"/>
  <c r="J31" i="17"/>
  <c r="H31" i="17"/>
  <c r="G31" i="17"/>
  <c r="J30" i="17"/>
  <c r="H30" i="17"/>
  <c r="G30" i="17"/>
  <c r="J29" i="17"/>
  <c r="H29" i="17"/>
  <c r="G29" i="17"/>
  <c r="J28" i="17"/>
  <c r="H28" i="17"/>
  <c r="G28" i="17"/>
  <c r="I27" i="17"/>
  <c r="F27" i="17"/>
  <c r="E27" i="17"/>
  <c r="J26" i="17"/>
  <c r="H26" i="17"/>
  <c r="G26" i="17"/>
  <c r="J25" i="17"/>
  <c r="H25" i="17"/>
  <c r="G25" i="17"/>
  <c r="J24" i="17"/>
  <c r="H24" i="17"/>
  <c r="G24" i="17"/>
  <c r="J23" i="17"/>
  <c r="H23" i="17"/>
  <c r="G23" i="17"/>
  <c r="J22" i="17"/>
  <c r="H22" i="17"/>
  <c r="G22" i="17"/>
  <c r="I21" i="17"/>
  <c r="F21" i="17"/>
  <c r="E21" i="17"/>
  <c r="J20" i="17"/>
  <c r="H20" i="17"/>
  <c r="G20" i="17"/>
  <c r="J19" i="17"/>
  <c r="H19" i="17"/>
  <c r="G19" i="17"/>
  <c r="J18" i="17"/>
  <c r="H18" i="17"/>
  <c r="G18" i="17"/>
  <c r="J17" i="17"/>
  <c r="H17" i="17"/>
  <c r="G17" i="17"/>
  <c r="J16" i="17"/>
  <c r="H16" i="17"/>
  <c r="G16" i="17"/>
  <c r="I15" i="17"/>
  <c r="F15" i="17"/>
  <c r="E15" i="17"/>
  <c r="J14" i="17"/>
  <c r="H14" i="17"/>
  <c r="G14" i="17"/>
  <c r="J13" i="17"/>
  <c r="H13" i="17"/>
  <c r="G13" i="17"/>
  <c r="J12" i="17"/>
  <c r="H12" i="17"/>
  <c r="G12" i="17"/>
  <c r="J11" i="17"/>
  <c r="H11" i="17"/>
  <c r="G11" i="17"/>
  <c r="J10" i="17"/>
  <c r="H10" i="17"/>
  <c r="G10" i="17"/>
  <c r="B10" i="17"/>
  <c r="A10" i="17"/>
  <c r="A16" i="17" s="1"/>
  <c r="A22" i="17" s="1"/>
  <c r="A28" i="17" s="1"/>
  <c r="A34" i="17" s="1"/>
  <c r="C6" i="17"/>
  <c r="C5" i="17"/>
  <c r="C4" i="17"/>
  <c r="C3" i="17"/>
  <c r="J21" i="21" l="1"/>
  <c r="J39" i="21"/>
  <c r="J27" i="21"/>
  <c r="J15" i="18"/>
  <c r="G21" i="18"/>
  <c r="G33" i="18"/>
  <c r="J27" i="18"/>
  <c r="G39" i="18"/>
  <c r="H21" i="18"/>
  <c r="H33" i="18"/>
  <c r="H15" i="18"/>
  <c r="G15" i="18"/>
  <c r="G27" i="18"/>
  <c r="J33" i="18"/>
  <c r="J39" i="18"/>
  <c r="H14" i="21"/>
  <c r="G14" i="21" s="1"/>
  <c r="G15" i="21" s="1"/>
  <c r="B15" i="21" s="1"/>
  <c r="B16" i="21" s="1"/>
  <c r="I15" i="21"/>
  <c r="J14" i="21"/>
  <c r="J15" i="21" s="1"/>
  <c r="G21" i="21"/>
  <c r="H33" i="21"/>
  <c r="G33" i="21"/>
  <c r="G27" i="21"/>
  <c r="G39" i="21"/>
  <c r="H21" i="21"/>
  <c r="H27" i="21"/>
  <c r="H39" i="21"/>
  <c r="B15" i="18"/>
  <c r="B16" i="18" s="1"/>
  <c r="B21" i="18" s="1"/>
  <c r="B22" i="18" s="1"/>
  <c r="B27" i="18" s="1"/>
  <c r="B28" i="18" s="1"/>
  <c r="B33" i="18" s="1"/>
  <c r="B34" i="18" s="1"/>
  <c r="B39" i="18" s="1"/>
  <c r="H21" i="17"/>
  <c r="H33" i="17"/>
  <c r="J15" i="17"/>
  <c r="G21" i="17"/>
  <c r="J27" i="17"/>
  <c r="G33" i="17"/>
  <c r="J39" i="17"/>
  <c r="H15" i="17"/>
  <c r="H27" i="17"/>
  <c r="H39" i="17"/>
  <c r="G15" i="17"/>
  <c r="B15" i="17" s="1"/>
  <c r="B16" i="17" s="1"/>
  <c r="B21" i="17" s="1"/>
  <c r="B22" i="17" s="1"/>
  <c r="B27" i="17" s="1"/>
  <c r="B28" i="17" s="1"/>
  <c r="B33" i="17" s="1"/>
  <c r="B34" i="17" s="1"/>
  <c r="B39" i="17" s="1"/>
  <c r="J21" i="17"/>
  <c r="G27" i="17"/>
  <c r="J33" i="17"/>
  <c r="G39" i="17"/>
  <c r="A10" i="15"/>
  <c r="H15" i="21" l="1"/>
  <c r="B21" i="21"/>
  <c r="B22" i="21" s="1"/>
  <c r="B27" i="21" s="1"/>
  <c r="B28" i="21" s="1"/>
  <c r="B33" i="21" s="1"/>
  <c r="B34" i="21" s="1"/>
  <c r="B39" i="21" s="1"/>
  <c r="C6" i="15"/>
  <c r="C3" i="15"/>
  <c r="G35" i="15" l="1"/>
  <c r="I39" i="15"/>
  <c r="F39" i="15"/>
  <c r="E39" i="15"/>
  <c r="J38" i="15"/>
  <c r="H38" i="15"/>
  <c r="G38" i="15"/>
  <c r="J37" i="15"/>
  <c r="H37" i="15"/>
  <c r="G37" i="15"/>
  <c r="J36" i="15"/>
  <c r="H36" i="15"/>
  <c r="G36" i="15"/>
  <c r="J35" i="15"/>
  <c r="H35" i="15"/>
  <c r="J34" i="15"/>
  <c r="H34" i="15"/>
  <c r="G34" i="15"/>
  <c r="I33" i="15"/>
  <c r="F33" i="15"/>
  <c r="E33" i="15"/>
  <c r="J32" i="15"/>
  <c r="H32" i="15"/>
  <c r="G32" i="15"/>
  <c r="J31" i="15"/>
  <c r="H31" i="15"/>
  <c r="G31" i="15"/>
  <c r="J30" i="15"/>
  <c r="H30" i="15"/>
  <c r="G30" i="15"/>
  <c r="J29" i="15"/>
  <c r="H29" i="15"/>
  <c r="G29" i="15"/>
  <c r="J28" i="15"/>
  <c r="H28" i="15"/>
  <c r="G28" i="15"/>
  <c r="I27" i="15"/>
  <c r="F27" i="15"/>
  <c r="E27" i="15"/>
  <c r="J26" i="15"/>
  <c r="H26" i="15"/>
  <c r="G26" i="15"/>
  <c r="J25" i="15"/>
  <c r="H25" i="15"/>
  <c r="G25" i="15"/>
  <c r="J24" i="15"/>
  <c r="H24" i="15"/>
  <c r="G24" i="15"/>
  <c r="J23" i="15"/>
  <c r="H23" i="15"/>
  <c r="G23" i="15"/>
  <c r="J22" i="15"/>
  <c r="H22" i="15"/>
  <c r="G22" i="15"/>
  <c r="I21" i="15"/>
  <c r="F21" i="15"/>
  <c r="E21" i="15"/>
  <c r="J20" i="15"/>
  <c r="H20" i="15"/>
  <c r="G20" i="15"/>
  <c r="J19" i="15"/>
  <c r="H19" i="15"/>
  <c r="G19" i="15"/>
  <c r="J18" i="15"/>
  <c r="H18" i="15"/>
  <c r="G18" i="15"/>
  <c r="J17" i="15"/>
  <c r="H17" i="15"/>
  <c r="G17" i="15"/>
  <c r="J16" i="15"/>
  <c r="H16" i="15"/>
  <c r="G16" i="15"/>
  <c r="I15" i="15"/>
  <c r="F15" i="15"/>
  <c r="E15" i="15"/>
  <c r="J14" i="15"/>
  <c r="H14" i="15"/>
  <c r="G14" i="15"/>
  <c r="J13" i="15"/>
  <c r="H13" i="15"/>
  <c r="G13" i="15"/>
  <c r="J12" i="15"/>
  <c r="H12" i="15"/>
  <c r="G12" i="15"/>
  <c r="J11" i="15"/>
  <c r="H11" i="15"/>
  <c r="G11" i="15"/>
  <c r="J10" i="15"/>
  <c r="H10" i="15"/>
  <c r="G10" i="15"/>
  <c r="B10" i="15"/>
  <c r="A16" i="15"/>
  <c r="A22" i="15" s="1"/>
  <c r="A28" i="15" s="1"/>
  <c r="A34" i="15" s="1"/>
  <c r="C5" i="15"/>
  <c r="C4" i="15"/>
  <c r="H21" i="15" l="1"/>
  <c r="H33" i="15"/>
  <c r="J15" i="15"/>
  <c r="G15" i="15"/>
  <c r="B15" i="15" s="1"/>
  <c r="B16" i="15" s="1"/>
  <c r="J27" i="15"/>
  <c r="G27" i="15"/>
  <c r="J39" i="15"/>
  <c r="H15" i="15"/>
  <c r="H27" i="15"/>
  <c r="J21" i="15"/>
  <c r="G21" i="15"/>
  <c r="J33" i="15"/>
  <c r="G33" i="15"/>
  <c r="G39" i="15"/>
  <c r="H39" i="15"/>
  <c r="B21" i="15" l="1"/>
  <c r="B22" i="15" s="1"/>
  <c r="B27" i="15" s="1"/>
  <c r="B28" i="15" s="1"/>
  <c r="B33" i="15" s="1"/>
  <c r="B34" i="15" s="1"/>
  <c r="B39" i="15" s="1"/>
</calcChain>
</file>

<file path=xl/comments1.xml><?xml version="1.0" encoding="utf-8"?>
<comments xmlns="http://schemas.openxmlformats.org/spreadsheetml/2006/main">
  <authors>
    <author>Tim House</author>
    <author>Katherine Franklin</author>
    <author>Glenn Boles</author>
    <author>ARP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Enter Airport Name, (LOC ID), City, State</t>
        </r>
      </text>
    </comment>
    <comment ref="J1" authorId="1" shapeId="0">
      <text>
        <r>
          <rPr>
            <sz val="10"/>
            <color indexed="81"/>
            <rFont val="Arial"/>
            <family val="2"/>
          </rPr>
          <t>CIP start year must be updated.  Once current planning year is updated, all other years will auto-populate.</t>
        </r>
      </text>
    </comment>
    <comment ref="B3" authorId="0" shapeId="0">
      <text>
        <r>
          <rPr>
            <sz val="9"/>
            <color indexed="81"/>
            <rFont val="Arial"/>
            <family val="2"/>
          </rPr>
          <t>Enter the amount of remaining Entitlements for each fiscal year.  If unknown, contact your program manager.</t>
        </r>
      </text>
    </comment>
    <comment ref="B6" authorId="1" shapeId="0">
      <text>
        <r>
          <rPr>
            <sz val="10"/>
            <color indexed="81"/>
            <rFont val="Arial"/>
            <family val="2"/>
          </rPr>
          <t xml:space="preserve">- This entry will be constant through the 5 year planning period.
- Sponsor can plan to receive this entitlement each fiscal year.
- To determine total current year entitlements available, add remaining funds plus current year entitlement. 
</t>
        </r>
      </text>
    </comment>
    <comment ref="B8" authorId="2" shapeId="0">
      <text>
        <r>
          <rPr>
            <sz val="10"/>
            <color indexed="81"/>
            <rFont val="Arial"/>
            <family val="2"/>
          </rPr>
          <t xml:space="preserve">"Entitlement Available" is calculated based on the available previous year funds plus the current year entitlements.
</t>
        </r>
      </text>
    </comment>
    <comment ref="C8" authorId="2" shapeId="0">
      <text>
        <r>
          <rPr>
            <sz val="10"/>
            <color indexed="81"/>
            <rFont val="Arial"/>
            <family val="2"/>
          </rPr>
          <t>Select the primary funding source for the planned project from the drop down list:
AIP, AIP-MY (Multi-year), State, Local, Private, Other or PFC</t>
        </r>
      </text>
    </comment>
    <comment ref="D8" authorId="1" shapeId="0">
      <text>
        <r>
          <rPr>
            <sz val="10"/>
            <color indexed="81"/>
            <rFont val="Arial"/>
            <family val="2"/>
          </rPr>
          <t>List projects within each fiscal year in priority order.</t>
        </r>
      </text>
    </comment>
    <comment ref="F8" authorId="3" shapeId="0">
      <text>
        <r>
          <rPr>
            <sz val="10"/>
            <color indexed="81"/>
            <rFont val="Arial"/>
            <family val="2"/>
          </rPr>
          <t>Total Project Component/Phase Cost</t>
        </r>
      </text>
    </comment>
    <comment ref="H9" authorId="1" shapeId="0">
      <text>
        <r>
          <rPr>
            <sz val="10"/>
            <color indexed="81"/>
            <rFont val="Arial"/>
            <family val="2"/>
          </rPr>
          <t>AIP funding request in excess of Entitlements, i.e. Discretionary/State Apportionment.</t>
        </r>
      </text>
    </comment>
    <comment ref="I9" authorId="3" shapeId="0">
      <text>
        <r>
          <rPr>
            <sz val="10"/>
            <color indexed="81"/>
            <rFont val="Arial"/>
            <family val="2"/>
          </rPr>
          <t>Funding amounts other than AIP and sponsor match. i.e. PFC, State, local or private funds</t>
        </r>
      </text>
    </comment>
    <comment ref="J9" authorId="1" shapeId="0">
      <text>
        <r>
          <rPr>
            <sz val="10"/>
            <color indexed="81"/>
            <rFont val="Arial"/>
            <family val="2"/>
          </rPr>
          <t>Sponsor's share of project. For AIP Grants, sponsor share is normally 10%.  In Louisiana, this is the amount requested from DOTD for the 10% match.
If the project is a State Only request with a local contribution, this is the amount for sponsor match.</t>
        </r>
      </text>
    </comment>
    <comment ref="A10" authorId="0" shapeId="0">
      <text>
        <r>
          <rPr>
            <sz val="9"/>
            <color indexed="81"/>
            <rFont val="Arial"/>
            <family val="2"/>
          </rPr>
          <t>To modify CIP dates, enter the "CIP START YEAR" in the upper right corner.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1" shapeId="0">
      <text>
        <r>
          <rPr>
            <sz val="10"/>
            <color indexed="81"/>
            <rFont val="Arial"/>
            <family val="2"/>
          </rPr>
          <t>End of Year Balance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Tim House</author>
    <author>Katherine Franklin</author>
    <author>Glenn Boles</author>
    <author>ARP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Enter Airport Name, (LOC ID), City, State</t>
        </r>
      </text>
    </comment>
    <comment ref="J1" authorId="1" shapeId="0">
      <text>
        <r>
          <rPr>
            <sz val="10"/>
            <color indexed="81"/>
            <rFont val="Arial"/>
            <family val="2"/>
          </rPr>
          <t>CIP start year must be updated.  Once current planning year is updated, all other years will auto-populate.</t>
        </r>
      </text>
    </comment>
    <comment ref="B3" authorId="0" shapeId="0">
      <text>
        <r>
          <rPr>
            <sz val="9"/>
            <color indexed="81"/>
            <rFont val="Arial"/>
            <family val="2"/>
          </rPr>
          <t>Enter the amount of remaining Entitlements for each fiscal year.  If unknown, contact your program manager.</t>
        </r>
      </text>
    </comment>
    <comment ref="B6" authorId="1" shapeId="0">
      <text>
        <r>
          <rPr>
            <sz val="10"/>
            <color indexed="81"/>
            <rFont val="Arial"/>
            <family val="2"/>
          </rPr>
          <t xml:space="preserve">- This entry will be constant through the 5 year planning period.
- Sponsor can plan to receive this entitlement each fiscal year.
- To determine total current year entitlements available, add remaining funds plus current year entitlement. 
</t>
        </r>
      </text>
    </comment>
    <comment ref="B8" authorId="2" shapeId="0">
      <text>
        <r>
          <rPr>
            <sz val="10"/>
            <color indexed="81"/>
            <rFont val="Arial"/>
            <family val="2"/>
          </rPr>
          <t xml:space="preserve">"Entitlement Available" is calculated based on the available previous year funds plus the current year entitlements.
</t>
        </r>
      </text>
    </comment>
    <comment ref="C8" authorId="2" shapeId="0">
      <text>
        <r>
          <rPr>
            <sz val="10"/>
            <color indexed="81"/>
            <rFont val="Arial"/>
            <family val="2"/>
          </rPr>
          <t>Select the primary funding source for the planned project from the drop down list:
AIP, AIP-MY (Multi-year), State, Local, Private, Other or PFC</t>
        </r>
      </text>
    </comment>
    <comment ref="D8" authorId="1" shapeId="0">
      <text>
        <r>
          <rPr>
            <sz val="10"/>
            <color indexed="81"/>
            <rFont val="Arial"/>
            <family val="2"/>
          </rPr>
          <t>List projects within each fiscal year in priority order.</t>
        </r>
      </text>
    </comment>
    <comment ref="F8" authorId="3" shapeId="0">
      <text>
        <r>
          <rPr>
            <sz val="10"/>
            <color indexed="81"/>
            <rFont val="Arial"/>
            <family val="2"/>
          </rPr>
          <t>Total Project Component/Phase Cost</t>
        </r>
      </text>
    </comment>
    <comment ref="H9" authorId="1" shapeId="0">
      <text>
        <r>
          <rPr>
            <sz val="10"/>
            <color indexed="81"/>
            <rFont val="Arial"/>
            <family val="2"/>
          </rPr>
          <t>AIP funding request in excess of Entitlements, i.e. Discretionary/State Apportionment.</t>
        </r>
      </text>
    </comment>
    <comment ref="I9" authorId="3" shapeId="0">
      <text>
        <r>
          <rPr>
            <sz val="10"/>
            <color indexed="81"/>
            <rFont val="Arial"/>
            <family val="2"/>
          </rPr>
          <t>Funding amounts other than AIP and sponsor match. i.e. PFC, State, local or private funds</t>
        </r>
      </text>
    </comment>
    <comment ref="J9" authorId="1" shapeId="0">
      <text>
        <r>
          <rPr>
            <sz val="10"/>
            <color indexed="81"/>
            <rFont val="Arial"/>
            <family val="2"/>
          </rPr>
          <t>Sponsor's share of project. For AIP Grants, sponsor share is normally 10%.  In Louisiana, this is the amount requested from DOTD for the 10% match.
If the project is a State Only request with a local contribution, this is the amount for sponsor match.</t>
        </r>
      </text>
    </comment>
    <comment ref="A10" authorId="0" shapeId="0">
      <text>
        <r>
          <rPr>
            <sz val="9"/>
            <color indexed="81"/>
            <rFont val="Arial"/>
            <family val="2"/>
          </rPr>
          <t>To modify CIP dates, enter the "CIP START YEAR" in the upper right corner.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1" shapeId="0">
      <text>
        <r>
          <rPr>
            <sz val="10"/>
            <color indexed="81"/>
            <rFont val="Arial"/>
            <family val="2"/>
          </rPr>
          <t>End of Year Balance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Tim House</author>
    <author>Katherine Franklin</author>
    <author>Glenn Boles</author>
    <author>ARP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Enter Airport Name, (LOC ID), City, State</t>
        </r>
      </text>
    </comment>
    <comment ref="J1" authorId="1" shapeId="0">
      <text>
        <r>
          <rPr>
            <sz val="10"/>
            <color indexed="81"/>
            <rFont val="Arial"/>
            <family val="2"/>
          </rPr>
          <t>CIP start year must be updated.  Once current planning year is updated, all other years will auto-populate.</t>
        </r>
      </text>
    </comment>
    <comment ref="B3" authorId="0" shapeId="0">
      <text>
        <r>
          <rPr>
            <sz val="9"/>
            <color indexed="81"/>
            <rFont val="Arial"/>
            <family val="2"/>
          </rPr>
          <t>Enter the amount of remaining Entitlements for each fiscal year.  If unknown, contact your program manager.</t>
        </r>
      </text>
    </comment>
    <comment ref="B6" authorId="1" shapeId="0">
      <text>
        <r>
          <rPr>
            <sz val="10"/>
            <color indexed="81"/>
            <rFont val="Arial"/>
            <family val="2"/>
          </rPr>
          <t xml:space="preserve">- This entry will be constant through the 5 year planning period.
- Sponsor can plan to receive this entitlement each fiscal year.
- To determine total current year entitlements available, add remaining funds plus current year entitlement. 
</t>
        </r>
      </text>
    </comment>
    <comment ref="B8" authorId="2" shapeId="0">
      <text>
        <r>
          <rPr>
            <sz val="10"/>
            <color indexed="81"/>
            <rFont val="Arial"/>
            <family val="2"/>
          </rPr>
          <t xml:space="preserve">"Entitlement Available" is calculated based on the available previous year funds plus the current year entitlements.
</t>
        </r>
      </text>
    </comment>
    <comment ref="C8" authorId="2" shapeId="0">
      <text>
        <r>
          <rPr>
            <sz val="10"/>
            <color indexed="81"/>
            <rFont val="Arial"/>
            <family val="2"/>
          </rPr>
          <t>Select the primary funding source for the planned project from the drop down list:
AIP, AIP-MY (Multi-year), State, Local, Private, Other or PFC</t>
        </r>
      </text>
    </comment>
    <comment ref="D8" authorId="1" shapeId="0">
      <text>
        <r>
          <rPr>
            <sz val="10"/>
            <color indexed="81"/>
            <rFont val="Arial"/>
            <family val="2"/>
          </rPr>
          <t>List projects within each fiscal year in priority order.</t>
        </r>
      </text>
    </comment>
    <comment ref="F8" authorId="3" shapeId="0">
      <text>
        <r>
          <rPr>
            <sz val="10"/>
            <color indexed="81"/>
            <rFont val="Arial"/>
            <family val="2"/>
          </rPr>
          <t>Total Project Component/Phase Cost</t>
        </r>
      </text>
    </comment>
    <comment ref="H9" authorId="1" shapeId="0">
      <text>
        <r>
          <rPr>
            <sz val="10"/>
            <color indexed="81"/>
            <rFont val="Arial"/>
            <family val="2"/>
          </rPr>
          <t>AIP funding request in excess of Entitlements, i.e. Discretionary/State Apportionment.</t>
        </r>
      </text>
    </comment>
    <comment ref="I9" authorId="3" shapeId="0">
      <text>
        <r>
          <rPr>
            <sz val="10"/>
            <color indexed="81"/>
            <rFont val="Arial"/>
            <family val="2"/>
          </rPr>
          <t>Funding amounts other than AIP and sponsor match. i.e. PFC, State, local or private funds</t>
        </r>
      </text>
    </comment>
    <comment ref="J9" authorId="1" shapeId="0">
      <text>
        <r>
          <rPr>
            <sz val="10"/>
            <color indexed="81"/>
            <rFont val="Arial"/>
            <family val="2"/>
          </rPr>
          <t>Sponsor's share of project. For AIP Grants, sponsor share is normally 10%.  In Louisiana, this is the amount requested from DOTD for the 10% match.
If the project is a State Only request with a local contribution, this is the amount for sponsor match.</t>
        </r>
      </text>
    </comment>
    <comment ref="A10" authorId="0" shapeId="0">
      <text>
        <r>
          <rPr>
            <sz val="9"/>
            <color indexed="81"/>
            <rFont val="Arial"/>
            <family val="2"/>
          </rPr>
          <t>To modify CIP dates, enter the "CIP START YEAR" in the upper right corner.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1" shapeId="0">
      <text>
        <r>
          <rPr>
            <sz val="10"/>
            <color indexed="81"/>
            <rFont val="Arial"/>
            <family val="2"/>
          </rPr>
          <t>End of Year Balance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Tim House</author>
    <author>Katherine Franklin</author>
    <author>Glenn Boles</author>
    <author>ARP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Enter Airport Name, (LOC ID), City, State</t>
        </r>
      </text>
    </comment>
    <comment ref="J1" authorId="1" shapeId="0">
      <text>
        <r>
          <rPr>
            <sz val="10"/>
            <color indexed="81"/>
            <rFont val="Arial"/>
            <family val="2"/>
          </rPr>
          <t>CIP start year must be updated.  Once current planning year is updated, all other years will auto-populate.</t>
        </r>
      </text>
    </comment>
    <comment ref="B3" authorId="0" shapeId="0">
      <text>
        <r>
          <rPr>
            <sz val="9"/>
            <color indexed="81"/>
            <rFont val="Arial"/>
            <family val="2"/>
          </rPr>
          <t>Enter the amount of remaining Entitlements for each fiscal year.  If unknown, contact your program manager.</t>
        </r>
      </text>
    </comment>
    <comment ref="B6" authorId="1" shapeId="0">
      <text>
        <r>
          <rPr>
            <sz val="10"/>
            <color indexed="81"/>
            <rFont val="Arial"/>
            <family val="2"/>
          </rPr>
          <t xml:space="preserve">- This entry will be constant through the 5 year planning period.
- Sponsor can plan to receive this entitlement each fiscal year.
- To determine total current year entitlements available, add remaining funds plus current year entitlement. 
</t>
        </r>
      </text>
    </comment>
    <comment ref="B8" authorId="2" shapeId="0">
      <text>
        <r>
          <rPr>
            <sz val="10"/>
            <color indexed="81"/>
            <rFont val="Arial"/>
            <family val="2"/>
          </rPr>
          <t xml:space="preserve">"Entitlement Available" is calculated based on the available previous year funds plus the current year entitlements.
</t>
        </r>
      </text>
    </comment>
    <comment ref="C8" authorId="2" shapeId="0">
      <text>
        <r>
          <rPr>
            <sz val="10"/>
            <color indexed="81"/>
            <rFont val="Arial"/>
            <family val="2"/>
          </rPr>
          <t>Select the primary funding source for the planned project from the drop down list:
AIP, AIP-MY (Multi-year), State, Local, Private, Other or PFC</t>
        </r>
      </text>
    </comment>
    <comment ref="D8" authorId="1" shapeId="0">
      <text>
        <r>
          <rPr>
            <sz val="10"/>
            <color indexed="81"/>
            <rFont val="Arial"/>
            <family val="2"/>
          </rPr>
          <t>List projects within each fiscal year in priority order.</t>
        </r>
      </text>
    </comment>
    <comment ref="F8" authorId="3" shapeId="0">
      <text>
        <r>
          <rPr>
            <sz val="10"/>
            <color indexed="81"/>
            <rFont val="Arial"/>
            <family val="2"/>
          </rPr>
          <t>Total Project Component/Phase Cost</t>
        </r>
      </text>
    </comment>
    <comment ref="H9" authorId="1" shapeId="0">
      <text>
        <r>
          <rPr>
            <sz val="10"/>
            <color indexed="81"/>
            <rFont val="Arial"/>
            <family val="2"/>
          </rPr>
          <t>AIP funding request in excess of Entitlements, i.e. Discretionary/State Apportionment.</t>
        </r>
      </text>
    </comment>
    <comment ref="I9" authorId="3" shapeId="0">
      <text>
        <r>
          <rPr>
            <sz val="10"/>
            <color indexed="81"/>
            <rFont val="Arial"/>
            <family val="2"/>
          </rPr>
          <t>Funding amounts other than AIP and sponsor match. i.e. PFC, State, local or private funds</t>
        </r>
      </text>
    </comment>
    <comment ref="J9" authorId="1" shapeId="0">
      <text>
        <r>
          <rPr>
            <sz val="10"/>
            <color indexed="81"/>
            <rFont val="Arial"/>
            <family val="2"/>
          </rPr>
          <t>Sponsor's share of project. For AIP Grants, sponsor share is normally 10%.  In Louisiana, this is the amount requested from DOTD for the 10% match.
If the project is a State Only request with a local contribution, this is the amount for sponsor match.</t>
        </r>
      </text>
    </comment>
    <comment ref="A10" authorId="0" shapeId="0">
      <text>
        <r>
          <rPr>
            <sz val="9"/>
            <color indexed="81"/>
            <rFont val="Arial"/>
            <family val="2"/>
          </rPr>
          <t>To modify CIP dates, enter the "CIP START YEAR" in the upper right corner.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1" shapeId="0">
      <text>
        <r>
          <rPr>
            <sz val="10"/>
            <color indexed="81"/>
            <rFont val="Arial"/>
            <family val="2"/>
          </rPr>
          <t>End of Year Balance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<sst xmlns="http://schemas.openxmlformats.org/spreadsheetml/2006/main" count="117" uniqueCount="29">
  <si>
    <t>Entitlement</t>
  </si>
  <si>
    <t>Funding Source</t>
  </si>
  <si>
    <t>Fed FY</t>
  </si>
  <si>
    <t>Entitlement Available</t>
  </si>
  <si>
    <t>ODO Project Component/Phase</t>
  </si>
  <si>
    <t>SPONSOR SIGNATURE: __________________________________</t>
  </si>
  <si>
    <t>DATE: __________________</t>
  </si>
  <si>
    <t>CIP START YEAR:</t>
  </si>
  <si>
    <t>Match</t>
  </si>
  <si>
    <t>Other</t>
  </si>
  <si>
    <t>Working sheet, not neeed for your annual submission of the CIP</t>
  </si>
  <si>
    <t>Funding Sources</t>
  </si>
  <si>
    <t>AIP</t>
  </si>
  <si>
    <t>State</t>
  </si>
  <si>
    <t>Local</t>
  </si>
  <si>
    <t>Private</t>
  </si>
  <si>
    <t>Additonal AIP</t>
  </si>
  <si>
    <t>PFC</t>
  </si>
  <si>
    <t>Remaining Funds</t>
  </si>
  <si>
    <t>Instructions</t>
  </si>
  <si>
    <t>AIP-MY</t>
  </si>
  <si>
    <t>Show all planned projects (not just AIP funded projects)</t>
  </si>
  <si>
    <t xml:space="preserve">For AIP-MY, show est. cost in initial year &amp; list project in following year(s) w/ $0 </t>
  </si>
  <si>
    <t>Submit CIP to the ADO as a PDF file dated with signature.</t>
  </si>
  <si>
    <t>Estimated Cost</t>
  </si>
  <si>
    <t>Funding Plan</t>
  </si>
  <si>
    <t>Airport Name (LOC ID), City, LA</t>
  </si>
  <si>
    <t>Match Funding Sources</t>
  </si>
  <si>
    <t>5 Year CIP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</si>
</sst>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m/d/yy"/>
    <numFmt numFmtId="165" formatCode="&quot;$&quot;* #,##0_);[Red]*(&quot;$&quot;* \(#,##0\);[Red]*(&quot;$&quot;* &quot;-&quot;??_);_(@_)"/>
    <numFmt numFmtId="166" formatCode="&quot;$&quot;* #,##0_);[Red]*(&quot;$&quot;* \(#,##0\)"/>
    <numFmt numFmtId="167" formatCode="&quot;$&quot;#,##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48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1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1"/>
      <name val="Arial"/>
      <family val="2"/>
    </font>
    <font>
      <sz val="36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FE7"/>
      </patternFill>
    </fill>
    <fill>
      <patternFill patternType="solid">
        <fgColor rgb="FFFFFFE7"/>
        <bgColor indexed="26"/>
      </patternFill>
    </fill>
    <fill>
      <patternFill patternType="solid">
        <fgColor rgb="FFF0F4E4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2" borderId="23" applyNumberFormat="0" applyFont="0" applyAlignment="0" applyProtection="0"/>
  </cellStyleXfs>
  <cellXfs count="155">
    <xf numFmtId="0" fontId="0" fillId="0" borderId="0" xfId="0"/>
    <xf numFmtId="0" fontId="5" fillId="0" borderId="0" xfId="0" applyFont="1" applyFill="1"/>
    <xf numFmtId="165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165" fontId="0" fillId="0" borderId="0" xfId="0" applyNumberFormat="1" applyBorder="1"/>
    <xf numFmtId="166" fontId="9" fillId="0" borderId="0" xfId="1" applyNumberFormat="1" applyFont="1" applyBorder="1" applyAlignment="1">
      <alignment vertical="center"/>
    </xf>
    <xf numFmtId="0" fontId="0" fillId="0" borderId="0" xfId="0" applyBorder="1"/>
    <xf numFmtId="165" fontId="4" fillId="0" borderId="0" xfId="0" applyNumberFormat="1" applyFont="1" applyBorder="1" applyAlignment="1"/>
    <xf numFmtId="164" fontId="4" fillId="0" borderId="0" xfId="0" applyNumberFormat="1" applyFont="1" applyBorder="1"/>
    <xf numFmtId="165" fontId="13" fillId="0" borderId="0" xfId="0" applyNumberFormat="1" applyFont="1" applyBorder="1"/>
    <xf numFmtId="0" fontId="13" fillId="0" borderId="0" xfId="0" applyFont="1" applyBorder="1"/>
    <xf numFmtId="165" fontId="4" fillId="0" borderId="0" xfId="0" applyNumberFormat="1" applyFont="1" applyAlignment="1">
      <alignment horizontal="left"/>
    </xf>
    <xf numFmtId="165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165" fontId="15" fillId="0" borderId="10" xfId="0" applyNumberFormat="1" applyFont="1" applyFill="1" applyBorder="1"/>
    <xf numFmtId="0" fontId="15" fillId="0" borderId="10" xfId="0" applyFont="1" applyFill="1" applyBorder="1" applyAlignment="1">
      <alignment horizontal="right"/>
    </xf>
    <xf numFmtId="165" fontId="15" fillId="0" borderId="17" xfId="0" applyNumberFormat="1" applyFont="1" applyFill="1" applyBorder="1"/>
    <xf numFmtId="0" fontId="10" fillId="4" borderId="16" xfId="0" applyFont="1" applyFill="1" applyBorder="1" applyAlignment="1"/>
    <xf numFmtId="0" fontId="11" fillId="4" borderId="17" xfId="0" applyFont="1" applyFill="1" applyBorder="1" applyAlignment="1"/>
    <xf numFmtId="0" fontId="6" fillId="0" borderId="0" xfId="0" applyFont="1"/>
    <xf numFmtId="0" fontId="0" fillId="0" borderId="30" xfId="0" applyBorder="1"/>
    <xf numFmtId="165" fontId="0" fillId="0" borderId="15" xfId="0" applyNumberFormat="1" applyBorder="1"/>
    <xf numFmtId="165" fontId="4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4" borderId="34" xfId="0" applyFont="1" applyFill="1" applyBorder="1" applyAlignment="1"/>
    <xf numFmtId="0" fontId="7" fillId="0" borderId="3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2" fillId="0" borderId="32" xfId="0" applyFont="1" applyFill="1" applyBorder="1"/>
    <xf numFmtId="0" fontId="2" fillId="0" borderId="7" xfId="0" applyFont="1" applyFill="1" applyBorder="1"/>
    <xf numFmtId="0" fontId="3" fillId="0" borderId="7" xfId="0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 vertical="center"/>
    </xf>
    <xf numFmtId="165" fontId="2" fillId="4" borderId="28" xfId="0" applyNumberFormat="1" applyFont="1" applyFill="1" applyBorder="1" applyAlignment="1">
      <alignment horizontal="center" vertical="center"/>
    </xf>
    <xf numFmtId="165" fontId="2" fillId="4" borderId="29" xfId="0" applyNumberFormat="1" applyFont="1" applyFill="1" applyBorder="1" applyAlignment="1">
      <alignment horizontal="center" vertical="center"/>
    </xf>
    <xf numFmtId="0" fontId="0" fillId="5" borderId="37" xfId="2" applyFont="1" applyFill="1" applyBorder="1"/>
    <xf numFmtId="0" fontId="2" fillId="5" borderId="44" xfId="2" applyFont="1" applyFill="1" applyBorder="1" applyAlignment="1">
      <alignment horizontal="right" vertical="center"/>
    </xf>
    <xf numFmtId="166" fontId="2" fillId="6" borderId="25" xfId="1" applyNumberFormat="1" applyFont="1" applyFill="1" applyBorder="1" applyAlignment="1">
      <alignment vertical="center"/>
    </xf>
    <xf numFmtId="166" fontId="2" fillId="6" borderId="43" xfId="1" applyNumberFormat="1" applyFont="1" applyFill="1" applyBorder="1" applyAlignment="1">
      <alignment vertical="center"/>
    </xf>
    <xf numFmtId="166" fontId="2" fillId="6" borderId="41" xfId="1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6" fontId="18" fillId="5" borderId="1" xfId="2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0" fontId="10" fillId="0" borderId="30" xfId="0" applyFont="1" applyBorder="1" applyAlignment="1">
      <alignment horizontal="left"/>
    </xf>
    <xf numFmtId="0" fontId="18" fillId="8" borderId="43" xfId="0" applyNumberFormat="1" applyFont="1" applyFill="1" applyBorder="1" applyAlignment="1">
      <alignment horizontal="left" vertical="center"/>
    </xf>
    <xf numFmtId="0" fontId="19" fillId="4" borderId="17" xfId="0" applyFont="1" applyFill="1" applyBorder="1" applyAlignment="1"/>
    <xf numFmtId="165" fontId="15" fillId="0" borderId="34" xfId="0" applyNumberFormat="1" applyFont="1" applyFill="1" applyBorder="1" applyAlignment="1">
      <alignment horizontal="right"/>
    </xf>
    <xf numFmtId="165" fontId="15" fillId="0" borderId="31" xfId="0" applyNumberFormat="1" applyFont="1" applyFill="1" applyBorder="1" applyAlignment="1">
      <alignment horizontal="center" vertical="center"/>
    </xf>
    <xf numFmtId="165" fontId="15" fillId="0" borderId="35" xfId="0" applyNumberFormat="1" applyFont="1" applyFill="1" applyBorder="1" applyAlignment="1">
      <alignment horizontal="center" vertical="center"/>
    </xf>
    <xf numFmtId="6" fontId="2" fillId="6" borderId="25" xfId="1" applyNumberFormat="1" applyFont="1" applyFill="1" applyBorder="1" applyAlignment="1">
      <alignment vertical="center"/>
    </xf>
    <xf numFmtId="6" fontId="2" fillId="6" borderId="43" xfId="1" applyNumberFormat="1" applyFont="1" applyFill="1" applyBorder="1" applyAlignment="1">
      <alignment vertical="center"/>
    </xf>
    <xf numFmtId="6" fontId="2" fillId="6" borderId="41" xfId="1" applyNumberFormat="1" applyFont="1" applyFill="1" applyBorder="1" applyAlignment="1">
      <alignment vertical="center"/>
    </xf>
    <xf numFmtId="6" fontId="14" fillId="7" borderId="1" xfId="0" applyNumberFormat="1" applyFont="1" applyFill="1" applyBorder="1" applyAlignment="1">
      <alignment vertical="center"/>
    </xf>
    <xf numFmtId="6" fontId="18" fillId="5" borderId="43" xfId="2" applyNumberFormat="1" applyFont="1" applyFill="1" applyBorder="1" applyAlignment="1">
      <alignment horizontal="center" vertical="center"/>
    </xf>
    <xf numFmtId="0" fontId="1" fillId="0" borderId="0" xfId="0" applyFont="1"/>
    <xf numFmtId="6" fontId="6" fillId="0" borderId="0" xfId="1" applyNumberFormat="1" applyFont="1" applyFill="1" applyBorder="1" applyAlignment="1" applyProtection="1">
      <alignment vertical="center"/>
      <protection locked="0"/>
    </xf>
    <xf numFmtId="6" fontId="6" fillId="0" borderId="0" xfId="1" applyNumberFormat="1" applyFont="1" applyBorder="1" applyProtection="1"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6" fontId="6" fillId="3" borderId="42" xfId="1" applyNumberFormat="1" applyFont="1" applyFill="1" applyBorder="1" applyAlignment="1" applyProtection="1">
      <alignment vertical="center"/>
      <protection locked="0"/>
    </xf>
    <xf numFmtId="6" fontId="6" fillId="0" borderId="42" xfId="0" applyNumberFormat="1" applyFont="1" applyFill="1" applyBorder="1" applyAlignment="1" applyProtection="1">
      <alignment vertical="center"/>
      <protection locked="0"/>
    </xf>
    <xf numFmtId="6" fontId="6" fillId="0" borderId="42" xfId="1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6" fontId="6" fillId="3" borderId="4" xfId="1" applyNumberFormat="1" applyFont="1" applyFill="1" applyBorder="1" applyAlignment="1" applyProtection="1">
      <alignment vertical="center"/>
      <protection locked="0"/>
    </xf>
    <xf numFmtId="6" fontId="6" fillId="0" borderId="4" xfId="0" applyNumberFormat="1" applyFont="1" applyFill="1" applyBorder="1" applyAlignment="1" applyProtection="1">
      <alignment vertical="center"/>
      <protection locked="0"/>
    </xf>
    <xf numFmtId="6" fontId="6" fillId="0" borderId="4" xfId="1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6" fontId="6" fillId="3" borderId="3" xfId="1" applyNumberFormat="1" applyFont="1" applyFill="1" applyBorder="1" applyAlignment="1" applyProtection="1">
      <alignment vertical="center"/>
      <protection locked="0"/>
    </xf>
    <xf numFmtId="6" fontId="6" fillId="0" borderId="3" xfId="0" applyNumberFormat="1" applyFont="1" applyFill="1" applyBorder="1" applyAlignment="1" applyProtection="1">
      <alignment vertical="center"/>
      <protection locked="0"/>
    </xf>
    <xf numFmtId="6" fontId="6" fillId="0" borderId="3" xfId="1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Protection="1">
      <protection locked="0"/>
    </xf>
    <xf numFmtId="165" fontId="13" fillId="0" borderId="0" xfId="0" applyNumberFormat="1" applyFont="1" applyBorder="1" applyProtection="1">
      <protection locked="0"/>
    </xf>
    <xf numFmtId="44" fontId="0" fillId="0" borderId="0" xfId="1" applyFont="1" applyBorder="1"/>
    <xf numFmtId="0" fontId="0" fillId="0" borderId="0" xfId="0" applyProtection="1">
      <protection locked="0"/>
    </xf>
    <xf numFmtId="6" fontId="0" fillId="0" borderId="0" xfId="0" applyNumberForma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 vertical="center" wrapText="1"/>
    </xf>
    <xf numFmtId="0" fontId="0" fillId="0" borderId="31" xfId="0" applyBorder="1"/>
    <xf numFmtId="6" fontId="6" fillId="0" borderId="45" xfId="0" applyNumberFormat="1" applyFont="1" applyFill="1" applyBorder="1" applyAlignment="1" applyProtection="1">
      <alignment vertical="center"/>
      <protection locked="0"/>
    </xf>
    <xf numFmtId="6" fontId="6" fillId="0" borderId="46" xfId="0" applyNumberFormat="1" applyFont="1" applyFill="1" applyBorder="1" applyAlignment="1" applyProtection="1">
      <alignment vertical="center"/>
      <protection locked="0"/>
    </xf>
    <xf numFmtId="6" fontId="6" fillId="0" borderId="47" xfId="0" applyNumberFormat="1" applyFont="1" applyFill="1" applyBorder="1" applyAlignment="1" applyProtection="1">
      <alignment vertical="center"/>
      <protection locked="0"/>
    </xf>
    <xf numFmtId="0" fontId="22" fillId="0" borderId="16" xfId="0" quotePrefix="1" applyNumberFormat="1" applyFont="1" applyFill="1" applyBorder="1" applyAlignment="1">
      <alignment horizontal="left" vertical="center"/>
    </xf>
    <xf numFmtId="0" fontId="23" fillId="0" borderId="8" xfId="0" quotePrefix="1" applyNumberFormat="1" applyFont="1" applyBorder="1" applyAlignment="1">
      <alignment horizontal="left" vertical="center"/>
    </xf>
    <xf numFmtId="0" fontId="22" fillId="0" borderId="9" xfId="0" quotePrefix="1" applyNumberFormat="1" applyFont="1" applyFill="1" applyBorder="1" applyAlignment="1">
      <alignment horizontal="left" vertical="center"/>
    </xf>
    <xf numFmtId="0" fontId="4" fillId="0" borderId="15" xfId="0" applyFont="1" applyBorder="1" applyAlignment="1" applyProtection="1">
      <protection locked="0"/>
    </xf>
    <xf numFmtId="6" fontId="1" fillId="0" borderId="0" xfId="1" applyNumberFormat="1" applyFont="1" applyBorder="1" applyProtection="1">
      <protection locked="0"/>
    </xf>
    <xf numFmtId="165" fontId="2" fillId="7" borderId="1" xfId="0" applyNumberFormat="1" applyFont="1" applyFill="1" applyBorder="1" applyAlignment="1">
      <alignment horizontal="right"/>
    </xf>
    <xf numFmtId="0" fontId="4" fillId="9" borderId="48" xfId="0" applyFont="1" applyFill="1" applyBorder="1" applyAlignment="1" applyProtection="1">
      <alignment horizontal="center"/>
      <protection locked="0"/>
    </xf>
    <xf numFmtId="165" fontId="2" fillId="4" borderId="27" xfId="0" applyNumberFormat="1" applyFont="1" applyFill="1" applyBorder="1" applyAlignment="1">
      <alignment horizontal="center" vertical="center"/>
    </xf>
    <xf numFmtId="6" fontId="0" fillId="0" borderId="49" xfId="0" applyNumberForma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6" fontId="0" fillId="0" borderId="52" xfId="0" applyNumberFormat="1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6" fontId="0" fillId="0" borderId="55" xfId="0" applyNumberFormat="1" applyBorder="1" applyProtection="1"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167" fontId="0" fillId="0" borderId="58" xfId="0" applyNumberFormat="1" applyBorder="1" applyProtection="1">
      <protection locked="0"/>
    </xf>
    <xf numFmtId="167" fontId="0" fillId="0" borderId="50" xfId="0" applyNumberFormat="1" applyBorder="1" applyProtection="1">
      <protection locked="0"/>
    </xf>
    <xf numFmtId="167" fontId="0" fillId="0" borderId="51" xfId="0" applyNumberFormat="1" applyBorder="1" applyProtection="1">
      <protection locked="0"/>
    </xf>
    <xf numFmtId="167" fontId="0" fillId="0" borderId="52" xfId="0" applyNumberFormat="1" applyBorder="1" applyProtection="1">
      <protection locked="0"/>
    </xf>
    <xf numFmtId="167" fontId="0" fillId="0" borderId="53" xfId="0" applyNumberFormat="1" applyBorder="1" applyProtection="1">
      <protection locked="0"/>
    </xf>
    <xf numFmtId="167" fontId="0" fillId="0" borderId="54" xfId="0" applyNumberFormat="1" applyBorder="1" applyProtection="1">
      <protection locked="0"/>
    </xf>
    <xf numFmtId="167" fontId="0" fillId="0" borderId="59" xfId="0" applyNumberFormat="1" applyBorder="1" applyProtection="1">
      <protection locked="0"/>
    </xf>
    <xf numFmtId="167" fontId="1" fillId="0" borderId="56" xfId="0" applyNumberFormat="1" applyFont="1" applyBorder="1" applyAlignment="1" applyProtection="1">
      <alignment vertical="center"/>
      <protection locked="0"/>
    </xf>
    <xf numFmtId="167" fontId="1" fillId="0" borderId="57" xfId="0" applyNumberFormat="1" applyFont="1" applyBorder="1" applyAlignment="1" applyProtection="1">
      <alignment vertical="center"/>
      <protection locked="0"/>
    </xf>
    <xf numFmtId="167" fontId="0" fillId="0" borderId="60" xfId="0" applyNumberFormat="1" applyBorder="1" applyProtection="1">
      <protection locked="0"/>
    </xf>
    <xf numFmtId="167" fontId="0" fillId="0" borderId="61" xfId="0" applyNumberFormat="1" applyBorder="1" applyProtection="1">
      <protection locked="0"/>
    </xf>
    <xf numFmtId="167" fontId="0" fillId="0" borderId="62" xfId="0" applyNumberFormat="1" applyBorder="1" applyProtection="1">
      <protection locked="0"/>
    </xf>
    <xf numFmtId="167" fontId="0" fillId="0" borderId="56" xfId="0" applyNumberFormat="1" applyBorder="1" applyAlignment="1" applyProtection="1">
      <alignment vertical="center"/>
      <protection locked="0"/>
    </xf>
    <xf numFmtId="167" fontId="0" fillId="0" borderId="57" xfId="0" applyNumberFormat="1" applyBorder="1" applyAlignment="1" applyProtection="1">
      <alignment vertical="center"/>
      <protection locked="0"/>
    </xf>
    <xf numFmtId="1" fontId="0" fillId="0" borderId="49" xfId="0" applyNumberFormat="1" applyBorder="1" applyProtection="1">
      <protection locked="0"/>
    </xf>
    <xf numFmtId="1" fontId="0" fillId="0" borderId="50" xfId="0" applyNumberFormat="1" applyBorder="1" applyProtection="1">
      <protection locked="0"/>
    </xf>
    <xf numFmtId="1" fontId="0" fillId="0" borderId="51" xfId="0" applyNumberFormat="1" applyBorder="1" applyProtection="1">
      <protection locked="0"/>
    </xf>
    <xf numFmtId="1" fontId="0" fillId="0" borderId="52" xfId="0" applyNumberFormat="1" applyBorder="1" applyProtection="1">
      <protection locked="0"/>
    </xf>
    <xf numFmtId="1" fontId="0" fillId="0" borderId="53" xfId="0" applyNumberFormat="1" applyBorder="1" applyProtection="1">
      <protection locked="0"/>
    </xf>
    <xf numFmtId="1" fontId="0" fillId="0" borderId="54" xfId="0" applyNumberFormat="1" applyBorder="1" applyProtection="1">
      <protection locked="0"/>
    </xf>
    <xf numFmtId="1" fontId="0" fillId="0" borderId="55" xfId="0" applyNumberFormat="1" applyBorder="1" applyAlignment="1" applyProtection="1">
      <alignment vertical="center"/>
      <protection locked="0"/>
    </xf>
    <xf numFmtId="1" fontId="0" fillId="0" borderId="56" xfId="0" applyNumberFormat="1" applyBorder="1" applyAlignment="1" applyProtection="1">
      <alignment vertical="center"/>
      <protection locked="0"/>
    </xf>
    <xf numFmtId="1" fontId="0" fillId="0" borderId="57" xfId="0" applyNumberFormat="1" applyBorder="1" applyAlignment="1" applyProtection="1">
      <alignment vertical="center"/>
      <protection locked="0"/>
    </xf>
    <xf numFmtId="166" fontId="2" fillId="6" borderId="2" xfId="1" applyNumberFormat="1" applyFont="1" applyFill="1" applyBorder="1" applyAlignment="1">
      <alignment vertical="center"/>
    </xf>
    <xf numFmtId="0" fontId="4" fillId="9" borderId="33" xfId="0" applyFont="1" applyFill="1" applyBorder="1" applyAlignment="1" applyProtection="1">
      <alignment horizontal="left"/>
      <protection locked="0"/>
    </xf>
    <xf numFmtId="0" fontId="4" fillId="9" borderId="15" xfId="0" applyFont="1" applyFill="1" applyBorder="1" applyAlignment="1" applyProtection="1">
      <alignment horizontal="left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6" fontId="2" fillId="0" borderId="19" xfId="0" applyNumberFormat="1" applyFont="1" applyFill="1" applyBorder="1" applyAlignment="1">
      <alignment horizontal="center" vertical="center"/>
    </xf>
    <xf numFmtId="6" fontId="2" fillId="0" borderId="6" xfId="0" applyNumberFormat="1" applyFont="1" applyFill="1" applyBorder="1" applyAlignment="1">
      <alignment horizontal="center" vertical="center"/>
    </xf>
    <xf numFmtId="6" fontId="2" fillId="0" borderId="5" xfId="0" applyNumberFormat="1" applyFont="1" applyFill="1" applyBorder="1" applyAlignment="1">
      <alignment horizontal="center" vertical="center"/>
    </xf>
    <xf numFmtId="0" fontId="23" fillId="0" borderId="42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165" fontId="2" fillId="4" borderId="21" xfId="0" applyNumberFormat="1" applyFont="1" applyFill="1" applyBorder="1" applyAlignment="1">
      <alignment horizontal="center" vertical="center"/>
    </xf>
    <xf numFmtId="165" fontId="2" fillId="4" borderId="24" xfId="0" applyNumberFormat="1" applyFont="1" applyFill="1" applyBorder="1" applyAlignment="1">
      <alignment horizontal="center" vertical="center"/>
    </xf>
    <xf numFmtId="165" fontId="2" fillId="4" borderId="26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te" xfId="2" builtinId="10"/>
  </cellStyles>
  <dxfs count="16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E7"/>
      <color rgb="FFF0F4E4"/>
      <color rgb="FFF7F9F1"/>
      <color rgb="FFEBF5F9"/>
      <color rgb="FFF9FC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6858000</xdr:colOff>
          <xdr:row>52</xdr:row>
          <xdr:rowOff>66675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D%20Package\FinancialSummary-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Summary"/>
      <sheetName val="AmendmentSummary"/>
      <sheetName val="PFCCloseOutProcess"/>
      <sheetName val="ApplicationCloseOutSummary"/>
      <sheetName val="CloseOutInstructions"/>
      <sheetName val="QuarterlyReport"/>
      <sheetName val="QReportExample"/>
      <sheetName val="QReport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1"/>
  <sheetViews>
    <sheetView workbookViewId="0">
      <selection activeCell="B48" sqref="B48"/>
    </sheetView>
  </sheetViews>
  <sheetFormatPr defaultRowHeight="12.75" x14ac:dyDescent="0.2"/>
  <cols>
    <col min="1" max="1" width="103" customWidth="1"/>
  </cols>
  <sheetData>
    <row r="1" spans="1:1" ht="12.75" customHeight="1" x14ac:dyDescent="0.2">
      <c r="A1" s="83"/>
    </row>
    <row r="3" spans="1:1" x14ac:dyDescent="0.2">
      <c r="A3" s="60"/>
    </row>
    <row r="4" spans="1:1" x14ac:dyDescent="0.2">
      <c r="A4" s="60"/>
    </row>
    <row r="5" spans="1:1" x14ac:dyDescent="0.2">
      <c r="A5" s="60"/>
    </row>
    <row r="6" spans="1:1" x14ac:dyDescent="0.2">
      <c r="A6" s="60"/>
    </row>
    <row r="7" spans="1:1" x14ac:dyDescent="0.2">
      <c r="A7" s="60"/>
    </row>
    <row r="8" spans="1:1" x14ac:dyDescent="0.2">
      <c r="A8" s="60"/>
    </row>
    <row r="9" spans="1:1" x14ac:dyDescent="0.2">
      <c r="A9" s="60"/>
    </row>
    <row r="10" spans="1:1" x14ac:dyDescent="0.2">
      <c r="A10" s="60"/>
    </row>
    <row r="11" spans="1:1" x14ac:dyDescent="0.2">
      <c r="A11" s="60"/>
    </row>
  </sheetData>
  <pageMargins left="0.7" right="0.7" top="0.75" bottom="0.75" header="0.3" footer="0.3"/>
  <pageSetup orientation="portrait" verticalDpi="4" r:id="rId1"/>
  <drawing r:id="rId2"/>
  <legacyDrawing r:id="rId3"/>
  <oleObjects>
    <mc:AlternateContent xmlns:mc="http://schemas.openxmlformats.org/markup-compatibility/2006">
      <mc:Choice Requires="x14">
        <oleObject progId="Document" shapeId="11265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6858000</xdr:colOff>
                <xdr:row>52</xdr:row>
                <xdr:rowOff>66675</xdr:rowOff>
              </to>
            </anchor>
          </objectPr>
        </oleObject>
      </mc:Choice>
      <mc:Fallback>
        <oleObject progId="Document" shapeId="1126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tabSelected="1" zoomScaleNormal="100" workbookViewId="0">
      <selection activeCell="E41" sqref="E41"/>
    </sheetView>
  </sheetViews>
  <sheetFormatPr defaultRowHeight="12.75" x14ac:dyDescent="0.2"/>
  <cols>
    <col min="1" max="1" width="5" customWidth="1"/>
    <col min="2" max="2" width="11.5703125" customWidth="1"/>
    <col min="3" max="3" width="8.28515625" customWidth="1"/>
    <col min="4" max="4" width="34.5703125" customWidth="1"/>
    <col min="5" max="5" width="18.5703125" style="2" customWidth="1"/>
    <col min="6" max="6" width="12.140625" style="2" customWidth="1"/>
    <col min="7" max="7" width="11.42578125" style="2" customWidth="1"/>
    <col min="8" max="8" width="13.140625" style="2" customWidth="1"/>
    <col min="9" max="9" width="11.7109375" style="2" customWidth="1"/>
    <col min="10" max="10" width="9.42578125" customWidth="1"/>
  </cols>
  <sheetData>
    <row r="1" spans="1:14" ht="19.5" customHeight="1" x14ac:dyDescent="0.25">
      <c r="A1" s="129" t="s">
        <v>26</v>
      </c>
      <c r="B1" s="130"/>
      <c r="C1" s="130"/>
      <c r="D1" s="130"/>
      <c r="E1" s="91"/>
      <c r="F1" s="91"/>
      <c r="G1" s="91"/>
      <c r="H1" s="25"/>
      <c r="I1" s="26" t="s">
        <v>7</v>
      </c>
      <c r="J1" s="94">
        <v>2023</v>
      </c>
    </row>
    <row r="2" spans="1:14" ht="12" customHeight="1" x14ac:dyDescent="0.25">
      <c r="A2" s="49"/>
      <c r="B2" s="27"/>
      <c r="C2" s="27"/>
      <c r="D2" s="27"/>
      <c r="E2" s="8"/>
      <c r="F2" s="8"/>
      <c r="G2" s="8"/>
      <c r="H2" s="8"/>
      <c r="I2" s="8"/>
      <c r="J2" s="84"/>
    </row>
    <row r="3" spans="1:14" ht="16.5" customHeight="1" x14ac:dyDescent="0.25">
      <c r="A3" s="24"/>
      <c r="B3" s="61"/>
      <c r="C3" s="30" t="str">
        <f>TEXT($J$1-3,"####")&amp;" Entitlement Balance (Expires FY"&amp;TEXT($J$1-2000,0)&amp;")"</f>
        <v>2020 Entitlement Balance (Expires FY23)</v>
      </c>
      <c r="D3" s="27"/>
      <c r="E3" s="8"/>
      <c r="F3" s="21"/>
      <c r="G3" s="22"/>
      <c r="H3" s="51" t="s">
        <v>19</v>
      </c>
      <c r="I3" s="22"/>
      <c r="J3" s="28"/>
    </row>
    <row r="4" spans="1:14" ht="14.1" customHeight="1" x14ac:dyDescent="0.25">
      <c r="A4" s="29"/>
      <c r="B4" s="92"/>
      <c r="C4" s="30" t="str">
        <f>TEXT($J$1-2,"####")&amp;" Entitlement Balance (Expires FY"&amp;TEXT($J$1-1999,0)&amp;")"</f>
        <v>2021 Entitlement Balance (Expires FY24)</v>
      </c>
      <c r="D4" s="10"/>
      <c r="E4" s="77"/>
      <c r="F4" s="88" t="s">
        <v>21</v>
      </c>
      <c r="G4" s="20"/>
      <c r="H4" s="20"/>
      <c r="I4" s="20"/>
      <c r="J4" s="52"/>
      <c r="L4" s="23"/>
    </row>
    <row r="5" spans="1:14" ht="14.1" customHeight="1" x14ac:dyDescent="0.2">
      <c r="A5" s="24"/>
      <c r="B5" s="62"/>
      <c r="C5" s="30" t="str">
        <f>TEXT($J$1-1,"####")&amp;" Entitlement Balance (Expires FY"&amp;TEXT($J$1-1998,0)&amp;")"</f>
        <v>2022 Entitlement Balance (Expires FY25)</v>
      </c>
      <c r="D5" s="10"/>
      <c r="E5" s="8"/>
      <c r="F5" s="89" t="s">
        <v>22</v>
      </c>
      <c r="G5" s="16"/>
      <c r="H5" s="16"/>
      <c r="I5" s="17"/>
      <c r="J5" s="53"/>
    </row>
    <row r="6" spans="1:14" ht="14.1" customHeight="1" x14ac:dyDescent="0.2">
      <c r="A6" s="24"/>
      <c r="B6" s="61"/>
      <c r="C6" s="47" t="str">
        <f>TEXT($J$1,"####")&amp;" Entitlement (for planning purposes through "&amp;TEXT($J$1+5,0)&amp;")"</f>
        <v>2023 Entitlement (for planning purposes through 2028)</v>
      </c>
      <c r="D6" s="48"/>
      <c r="E6" s="8"/>
      <c r="F6" s="90" t="s">
        <v>23</v>
      </c>
      <c r="G6" s="18"/>
      <c r="H6" s="18"/>
      <c r="I6" s="19"/>
      <c r="J6" s="54"/>
    </row>
    <row r="7" spans="1:14" ht="12.75" customHeight="1" thickBot="1" x14ac:dyDescent="0.4">
      <c r="A7" s="31"/>
      <c r="B7" s="32"/>
      <c r="C7" s="32"/>
      <c r="D7" s="33"/>
      <c r="E7" s="34"/>
      <c r="F7" s="34"/>
      <c r="G7" s="34"/>
      <c r="H7" s="35"/>
      <c r="I7" s="35"/>
      <c r="J7" s="36"/>
      <c r="K7" s="1"/>
      <c r="L7" s="1"/>
      <c r="M7" s="1"/>
    </row>
    <row r="8" spans="1:14" ht="14.1" customHeight="1" x14ac:dyDescent="0.2">
      <c r="A8" s="143" t="s">
        <v>2</v>
      </c>
      <c r="B8" s="145" t="s">
        <v>3</v>
      </c>
      <c r="C8" s="147" t="s">
        <v>1</v>
      </c>
      <c r="D8" s="149" t="s">
        <v>4</v>
      </c>
      <c r="E8" s="150"/>
      <c r="F8" s="153" t="s">
        <v>24</v>
      </c>
      <c r="G8" s="140" t="s">
        <v>25</v>
      </c>
      <c r="H8" s="141"/>
      <c r="I8" s="141"/>
      <c r="J8" s="142"/>
      <c r="K8" s="1"/>
      <c r="L8" s="1"/>
    </row>
    <row r="9" spans="1:14" ht="13.5" thickBot="1" x14ac:dyDescent="0.25">
      <c r="A9" s="144"/>
      <c r="B9" s="146"/>
      <c r="C9" s="148"/>
      <c r="D9" s="151"/>
      <c r="E9" s="152"/>
      <c r="F9" s="154"/>
      <c r="G9" s="37" t="s">
        <v>0</v>
      </c>
      <c r="H9" s="37" t="s">
        <v>16</v>
      </c>
      <c r="I9" s="37" t="s">
        <v>9</v>
      </c>
      <c r="J9" s="38" t="s">
        <v>8</v>
      </c>
    </row>
    <row r="10" spans="1:14" ht="12.75" customHeight="1" x14ac:dyDescent="0.2">
      <c r="A10" s="131">
        <f>J1</f>
        <v>2023</v>
      </c>
      <c r="B10" s="134">
        <f>+SUM($B$3:$B$6)</f>
        <v>0</v>
      </c>
      <c r="C10" s="63"/>
      <c r="D10" s="137"/>
      <c r="E10" s="137"/>
      <c r="F10" s="64"/>
      <c r="G10" s="65">
        <f>IF(C10="AIP",(+F10*0.9)-H10,(IF(C10="AIP-MY",(F10*0.9),0)))</f>
        <v>0</v>
      </c>
      <c r="H10" s="66">
        <f>IF(C10="AIP",IF((F10*0.9&gt;B10),(F10*0.9)-B10,0),0)</f>
        <v>0</v>
      </c>
      <c r="I10" s="66"/>
      <c r="J10" s="85">
        <f>IF(C10="AIP",(F10*0.1),(IF(C10="AIP-MY",F10*0.1,F10-I10)))</f>
        <v>0</v>
      </c>
      <c r="K10" s="78"/>
      <c r="L10" s="79"/>
      <c r="M10" s="78"/>
      <c r="N10" s="78"/>
    </row>
    <row r="11" spans="1:14" ht="12.75" customHeight="1" x14ac:dyDescent="0.2">
      <c r="A11" s="132"/>
      <c r="B11" s="135"/>
      <c r="C11" s="67"/>
      <c r="D11" s="138"/>
      <c r="E11" s="138"/>
      <c r="F11" s="68"/>
      <c r="G11" s="69">
        <f t="shared" ref="G11:G14" si="0">IF(C11="AIP",(+F11*0.9)-H11,(IF(C11="AIP-MY",(F11*0.9),0)))</f>
        <v>0</v>
      </c>
      <c r="H11" s="70">
        <f>IF(C11="AIP",IF((F11*0.9&gt;(B10-G10)),((F11*0.9)-(B10-G10)),0),0)</f>
        <v>0</v>
      </c>
      <c r="I11" s="70"/>
      <c r="J11" s="86">
        <f t="shared" ref="J11:J14" si="1">IF(C11="AIP",(F11*0.1),(IF(C11="AIP-MY",F11*0.1,F11-I11)))</f>
        <v>0</v>
      </c>
      <c r="K11" s="78"/>
      <c r="L11" s="79"/>
      <c r="M11" s="78"/>
      <c r="N11" s="78"/>
    </row>
    <row r="12" spans="1:14" ht="12.75" customHeight="1" x14ac:dyDescent="0.2">
      <c r="A12" s="132"/>
      <c r="B12" s="135"/>
      <c r="C12" s="67"/>
      <c r="D12" s="138"/>
      <c r="E12" s="138"/>
      <c r="F12" s="68"/>
      <c r="G12" s="69">
        <f t="shared" si="0"/>
        <v>0</v>
      </c>
      <c r="H12" s="70">
        <f>IF(C12="AIP",IF((F12*0.9&gt;(B10-G10-G11)),((F12*0.9)-(B10-G10-G11)),0),0)</f>
        <v>0</v>
      </c>
      <c r="I12" s="70"/>
      <c r="J12" s="86">
        <f t="shared" si="1"/>
        <v>0</v>
      </c>
      <c r="K12" s="78"/>
      <c r="L12" s="78"/>
      <c r="M12" s="78"/>
      <c r="N12" s="78"/>
    </row>
    <row r="13" spans="1:14" ht="12.75" customHeight="1" x14ac:dyDescent="0.2">
      <c r="A13" s="132"/>
      <c r="B13" s="135"/>
      <c r="C13" s="67"/>
      <c r="D13" s="138"/>
      <c r="E13" s="138"/>
      <c r="F13" s="68"/>
      <c r="G13" s="69">
        <f t="shared" si="0"/>
        <v>0</v>
      </c>
      <c r="H13" s="70">
        <f>IF(C13="AIP",IF((F13*0.9&gt;(B10-G10-G11-G12)),((F13*0.9)-(B10-G10-G11-G12)),0),0)</f>
        <v>0</v>
      </c>
      <c r="I13" s="70"/>
      <c r="J13" s="86">
        <f t="shared" si="1"/>
        <v>0</v>
      </c>
      <c r="K13" s="78"/>
      <c r="L13" s="78"/>
      <c r="M13" s="78"/>
      <c r="N13" s="78"/>
    </row>
    <row r="14" spans="1:14" s="4" customFormat="1" ht="12.75" customHeight="1" thickBot="1" x14ac:dyDescent="0.25">
      <c r="A14" s="133"/>
      <c r="B14" s="136"/>
      <c r="C14" s="71"/>
      <c r="D14" s="139"/>
      <c r="E14" s="139"/>
      <c r="F14" s="72"/>
      <c r="G14" s="73">
        <f t="shared" si="0"/>
        <v>0</v>
      </c>
      <c r="H14" s="74">
        <f>IF(C14="AIP",IF((F14*0.9&gt;(B10-G10-G11-G12-G13-G13)),((F14*0.9)-(B10-G10-G11-G12-G13-G13)),0),0)</f>
        <v>0</v>
      </c>
      <c r="I14" s="74"/>
      <c r="J14" s="87">
        <f t="shared" si="1"/>
        <v>0</v>
      </c>
      <c r="K14" s="80"/>
      <c r="L14" s="80"/>
      <c r="M14" s="81"/>
      <c r="N14" s="81"/>
    </row>
    <row r="15" spans="1:14" ht="15.95" customHeight="1" thickBot="1" x14ac:dyDescent="0.25">
      <c r="A15" s="39"/>
      <c r="B15" s="59">
        <f>+B10-G15</f>
        <v>0</v>
      </c>
      <c r="C15" s="50" t="s">
        <v>18</v>
      </c>
      <c r="D15" s="46"/>
      <c r="E15" s="40" t="str">
        <f>TEXT($J$1,"####")&amp;" Annual Subtotals:"</f>
        <v>2023 Annual Subtotals:</v>
      </c>
      <c r="F15" s="55">
        <f>SUM(F10:F14)</f>
        <v>0</v>
      </c>
      <c r="G15" s="56">
        <f>SUM(G10:G14)</f>
        <v>0</v>
      </c>
      <c r="H15" s="56">
        <f>SUM(H10:H14)</f>
        <v>0</v>
      </c>
      <c r="I15" s="56">
        <f>SUM(I10:I14)</f>
        <v>0</v>
      </c>
      <c r="J15" s="57">
        <f>SUM(J10:J14)</f>
        <v>0</v>
      </c>
      <c r="K15" s="78"/>
      <c r="L15" s="78"/>
      <c r="M15" s="78"/>
      <c r="N15" s="78"/>
    </row>
    <row r="16" spans="1:14" ht="12.75" customHeight="1" x14ac:dyDescent="0.2">
      <c r="A16" s="131">
        <f>A10+1</f>
        <v>2024</v>
      </c>
      <c r="B16" s="134">
        <f>IF((B4+B5+2*$B$6&gt;B15+$B$6),(B15+$B$6),(B4+B5+2*$B$6))</f>
        <v>0</v>
      </c>
      <c r="C16" s="63"/>
      <c r="D16" s="137"/>
      <c r="E16" s="137"/>
      <c r="F16" s="64"/>
      <c r="G16" s="65">
        <f>IF(C16="AIP",(+F16*0.9)-H16,(IF(C16="AIP-MY",(F16*0.9),0)))</f>
        <v>0</v>
      </c>
      <c r="H16" s="66">
        <f>IF(C16="AIP",IF((F16*0.9&gt;B16),(F16*0.9)-B16,0),0)</f>
        <v>0</v>
      </c>
      <c r="I16" s="66"/>
      <c r="J16" s="85">
        <f>IF(C16="AIP",(F16*0.1),(IF(C16="AIP-MY",F16*0.1,F16-I16)))</f>
        <v>0</v>
      </c>
      <c r="K16" s="78"/>
      <c r="L16" s="78"/>
      <c r="M16" s="78"/>
      <c r="N16" s="78"/>
    </row>
    <row r="17" spans="1:14" ht="12.75" customHeight="1" x14ac:dyDescent="0.2">
      <c r="A17" s="132"/>
      <c r="B17" s="135"/>
      <c r="C17" s="67"/>
      <c r="D17" s="138"/>
      <c r="E17" s="138"/>
      <c r="F17" s="68"/>
      <c r="G17" s="69">
        <f t="shared" ref="G17:G20" si="2">IF(C17="AIP",(+F17*0.9)-H17,(IF(C17="AIP-MY",(F17*0.9),0)))</f>
        <v>0</v>
      </c>
      <c r="H17" s="70">
        <f>IF(C17="AIP",IF((F17*0.9&gt;(B16-G16)),((F17*0.9)-(B16-G16)),0),0)</f>
        <v>0</v>
      </c>
      <c r="I17" s="70"/>
      <c r="J17" s="86">
        <f t="shared" ref="J17:J20" si="3">IF(C17="AIP",(F17*0.1),(IF(C17="AIP-MY",F17*0.1,F17-I17)))</f>
        <v>0</v>
      </c>
      <c r="K17" s="78"/>
      <c r="L17" s="78"/>
      <c r="M17" s="78"/>
      <c r="N17" s="78"/>
    </row>
    <row r="18" spans="1:14" ht="12.75" customHeight="1" x14ac:dyDescent="0.2">
      <c r="A18" s="132"/>
      <c r="B18" s="135"/>
      <c r="C18" s="67"/>
      <c r="D18" s="138"/>
      <c r="E18" s="138"/>
      <c r="F18" s="68"/>
      <c r="G18" s="69">
        <f t="shared" si="2"/>
        <v>0</v>
      </c>
      <c r="H18" s="70">
        <f>IF(C18="AIP",IF((F18*0.9&gt;(B16-G16-G17)),((F18*0.9)-(B16-G16-G17)),0),0)</f>
        <v>0</v>
      </c>
      <c r="I18" s="70"/>
      <c r="J18" s="86">
        <f t="shared" si="3"/>
        <v>0</v>
      </c>
      <c r="K18" s="78"/>
      <c r="L18" s="78"/>
      <c r="M18" s="78"/>
      <c r="N18" s="78"/>
    </row>
    <row r="19" spans="1:14" ht="12.75" customHeight="1" x14ac:dyDescent="0.2">
      <c r="A19" s="132"/>
      <c r="B19" s="135"/>
      <c r="C19" s="67"/>
      <c r="D19" s="138"/>
      <c r="E19" s="138"/>
      <c r="F19" s="68"/>
      <c r="G19" s="69">
        <f t="shared" si="2"/>
        <v>0</v>
      </c>
      <c r="H19" s="70">
        <f>IF(C19="AIP",IF((F19*0.9&gt;(B16-G16-G17-G18)),((F19*0.9)-(B16-G16-G17-G18)),0),0)</f>
        <v>0</v>
      </c>
      <c r="I19" s="70"/>
      <c r="J19" s="86">
        <f t="shared" si="3"/>
        <v>0</v>
      </c>
      <c r="K19" s="78"/>
      <c r="L19" s="78"/>
      <c r="M19" s="78"/>
      <c r="N19" s="78"/>
    </row>
    <row r="20" spans="1:14" s="3" customFormat="1" ht="12.75" customHeight="1" thickBot="1" x14ac:dyDescent="0.25">
      <c r="A20" s="133"/>
      <c r="B20" s="136"/>
      <c r="C20" s="71"/>
      <c r="D20" s="139"/>
      <c r="E20" s="139"/>
      <c r="F20" s="72"/>
      <c r="G20" s="73">
        <f t="shared" si="2"/>
        <v>0</v>
      </c>
      <c r="H20" s="74">
        <f>IF(C20="AIP",IF((F20*0.9&gt;(B16-G16-G17-G18-G19-G19)),((F20*0.9)-(B16-G16-G17-G18-G19-G19)),0),0)</f>
        <v>0</v>
      </c>
      <c r="I20" s="74"/>
      <c r="J20" s="87">
        <f t="shared" si="3"/>
        <v>0</v>
      </c>
      <c r="K20" s="80"/>
      <c r="L20" s="80"/>
      <c r="M20" s="82"/>
      <c r="N20" s="82"/>
    </row>
    <row r="21" spans="1:14" ht="15.95" customHeight="1" thickBot="1" x14ac:dyDescent="0.25">
      <c r="A21" s="39"/>
      <c r="B21" s="59">
        <f>+B16-G21</f>
        <v>0</v>
      </c>
      <c r="C21" s="50" t="s">
        <v>18</v>
      </c>
      <c r="D21" s="46"/>
      <c r="E21" s="40" t="str">
        <f>TEXT($J$1+1,"####")&amp;" Annual Subtotals:"</f>
        <v>2024 Annual Subtotals:</v>
      </c>
      <c r="F21" s="55">
        <f>SUM(F16:F20)</f>
        <v>0</v>
      </c>
      <c r="G21" s="56">
        <f>SUM(G16:G20)</f>
        <v>0</v>
      </c>
      <c r="H21" s="56">
        <f>SUM(H16:H20)</f>
        <v>0</v>
      </c>
      <c r="I21" s="56">
        <f>SUM(I16:I20)</f>
        <v>0</v>
      </c>
      <c r="J21" s="57">
        <f>SUM(J16:J20)</f>
        <v>0</v>
      </c>
      <c r="K21" s="78"/>
      <c r="L21" s="78"/>
      <c r="M21" s="78"/>
      <c r="N21" s="78"/>
    </row>
    <row r="22" spans="1:14" ht="12.75" customHeight="1" x14ac:dyDescent="0.2">
      <c r="A22" s="131">
        <f>A16+1</f>
        <v>2025</v>
      </c>
      <c r="B22" s="134">
        <f>IF((B5+3*$B$6&gt;B21+$B$6),(B21+$B$6),(B5+3*$B$6))</f>
        <v>0</v>
      </c>
      <c r="C22" s="63"/>
      <c r="D22" s="137"/>
      <c r="E22" s="137"/>
      <c r="F22" s="64"/>
      <c r="G22" s="65">
        <f>IF(C22="AIP",(+F22*0.9)-H22,(IF(C22="AIP-MY",(F22*0.9),0)))</f>
        <v>0</v>
      </c>
      <c r="H22" s="66">
        <f>IF(C22="AIP",IF((F22*0.9&gt;B22),(F22*0.9)-B22,0),0)</f>
        <v>0</v>
      </c>
      <c r="I22" s="66"/>
      <c r="J22" s="85">
        <f>IF(C22="AIP",(F22*0.1),(IF(C22="AIP-MY",F22*0.1,F22-I22)))</f>
        <v>0</v>
      </c>
      <c r="K22" s="78"/>
      <c r="L22" s="78"/>
      <c r="M22" s="78"/>
      <c r="N22" s="78"/>
    </row>
    <row r="23" spans="1:14" ht="12.75" customHeight="1" x14ac:dyDescent="0.2">
      <c r="A23" s="132"/>
      <c r="B23" s="135"/>
      <c r="C23" s="67"/>
      <c r="D23" s="138"/>
      <c r="E23" s="138"/>
      <c r="F23" s="68"/>
      <c r="G23" s="69">
        <f t="shared" ref="G23:G26" si="4">IF(C23="AIP",(+F23*0.9)-H23,(IF(C23="AIP-MY",(F23*0.9),0)))</f>
        <v>0</v>
      </c>
      <c r="H23" s="70">
        <f>IF(C23="AIP",IF((F23*0.9&gt;(B22-G22)),((F23*0.9)-(B22-G22)),0),0)</f>
        <v>0</v>
      </c>
      <c r="I23" s="70"/>
      <c r="J23" s="86">
        <f t="shared" ref="J23:J26" si="5">IF(C23="AIP",(F23*0.1),(IF(C23="AIP-MY",F23*0.1,F23-I23)))</f>
        <v>0</v>
      </c>
      <c r="K23" s="78"/>
      <c r="L23" s="78"/>
      <c r="M23" s="78"/>
      <c r="N23" s="78"/>
    </row>
    <row r="24" spans="1:14" ht="12.75" customHeight="1" x14ac:dyDescent="0.2">
      <c r="A24" s="132"/>
      <c r="B24" s="135"/>
      <c r="C24" s="67"/>
      <c r="D24" s="138"/>
      <c r="E24" s="138"/>
      <c r="F24" s="68"/>
      <c r="G24" s="69">
        <f t="shared" si="4"/>
        <v>0</v>
      </c>
      <c r="H24" s="70">
        <f>IF(C24="AIP",IF((F24*0.9&gt;(B22-G22-G23)),((F24*0.9)-(B22-G22-G23)),0),0)</f>
        <v>0</v>
      </c>
      <c r="I24" s="70"/>
      <c r="J24" s="86">
        <f t="shared" si="5"/>
        <v>0</v>
      </c>
      <c r="K24" s="78"/>
      <c r="L24" s="78"/>
      <c r="M24" s="78"/>
      <c r="N24" s="78"/>
    </row>
    <row r="25" spans="1:14" ht="12.75" customHeight="1" x14ac:dyDescent="0.2">
      <c r="A25" s="132"/>
      <c r="B25" s="135"/>
      <c r="C25" s="67"/>
      <c r="D25" s="138"/>
      <c r="E25" s="138"/>
      <c r="F25" s="68"/>
      <c r="G25" s="69">
        <f t="shared" si="4"/>
        <v>0</v>
      </c>
      <c r="H25" s="70">
        <f>IF(C25="AIP",IF((F25*0.9&gt;(B22-G22-G23-G24)),((F25*0.9)-(B22-G22-G23-G24)),0),0)</f>
        <v>0</v>
      </c>
      <c r="I25" s="70"/>
      <c r="J25" s="86">
        <f t="shared" si="5"/>
        <v>0</v>
      </c>
      <c r="K25" s="78"/>
      <c r="L25" s="78"/>
      <c r="M25" s="78"/>
      <c r="N25" s="78"/>
    </row>
    <row r="26" spans="1:14" s="4" customFormat="1" ht="12.75" customHeight="1" thickBot="1" x14ac:dyDescent="0.25">
      <c r="A26" s="133"/>
      <c r="B26" s="136"/>
      <c r="C26" s="71"/>
      <c r="D26" s="139"/>
      <c r="E26" s="139"/>
      <c r="F26" s="72"/>
      <c r="G26" s="73">
        <f t="shared" si="4"/>
        <v>0</v>
      </c>
      <c r="H26" s="74">
        <f>IF(C26="AIP",IF((F26*0.9&gt;(B22-G22-G23-G24-G25-G25)),((F26*0.9)-(B22-G22-G23-G24-G25-G25)),0),0)</f>
        <v>0</v>
      </c>
      <c r="I26" s="74"/>
      <c r="J26" s="87">
        <f t="shared" si="5"/>
        <v>0</v>
      </c>
      <c r="K26" s="81"/>
      <c r="L26" s="81"/>
      <c r="M26" s="81"/>
      <c r="N26" s="81"/>
    </row>
    <row r="27" spans="1:14" ht="15.95" customHeight="1" thickBot="1" x14ac:dyDescent="0.25">
      <c r="A27" s="39"/>
      <c r="B27" s="59">
        <f>+B22-G27</f>
        <v>0</v>
      </c>
      <c r="C27" s="50" t="s">
        <v>18</v>
      </c>
      <c r="D27" s="46"/>
      <c r="E27" s="40" t="str">
        <f>TEXT($J$1+2,"####")&amp;" Annual Subtotals:"</f>
        <v>2025 Annual Subtotals:</v>
      </c>
      <c r="F27" s="55">
        <f>SUM(F22:F26)</f>
        <v>0</v>
      </c>
      <c r="G27" s="56">
        <f>SUM(G22:G26)</f>
        <v>0</v>
      </c>
      <c r="H27" s="56">
        <f>SUM(H22:H26)</f>
        <v>0</v>
      </c>
      <c r="I27" s="56">
        <f>SUM(I22:I26)</f>
        <v>0</v>
      </c>
      <c r="J27" s="57">
        <f>SUM(J22:J26)</f>
        <v>0</v>
      </c>
      <c r="K27" s="78"/>
      <c r="L27" s="78"/>
      <c r="M27" s="78"/>
      <c r="N27" s="78"/>
    </row>
    <row r="28" spans="1:14" ht="12.75" customHeight="1" x14ac:dyDescent="0.2">
      <c r="A28" s="131">
        <f>A22+1</f>
        <v>2026</v>
      </c>
      <c r="B28" s="134">
        <f>IF((4*$B$6&gt;B27+$B$6),(B27+$B$6),(4*$B$6))</f>
        <v>0</v>
      </c>
      <c r="C28" s="63"/>
      <c r="D28" s="137"/>
      <c r="E28" s="137"/>
      <c r="F28" s="64"/>
      <c r="G28" s="65">
        <f>IF(C28="AIP",(+F28*0.9)-H28,(IF(C28="AIP-MY",(F28*0.9),0)))</f>
        <v>0</v>
      </c>
      <c r="H28" s="66">
        <f>IF(C28="AIP",IF((F28*0.9&gt;B28),(F28*0.9)-B28,0),0)</f>
        <v>0</v>
      </c>
      <c r="I28" s="66"/>
      <c r="J28" s="85">
        <f>IF(C28="AIP",(F28*0.1),(IF(C28="AIP-MY",F28*0.1,F28-I28)))</f>
        <v>0</v>
      </c>
      <c r="K28" s="78"/>
      <c r="L28" s="78"/>
      <c r="M28" s="78"/>
      <c r="N28" s="78"/>
    </row>
    <row r="29" spans="1:14" ht="12.75" customHeight="1" x14ac:dyDescent="0.2">
      <c r="A29" s="132"/>
      <c r="B29" s="135"/>
      <c r="C29" s="67"/>
      <c r="D29" s="138"/>
      <c r="E29" s="138"/>
      <c r="F29" s="68"/>
      <c r="G29" s="69">
        <f t="shared" ref="G29:G32" si="6">IF(C29="AIP",(+F29*0.9)-H29,(IF(C29="AIP-MY",(F29*0.9),0)))</f>
        <v>0</v>
      </c>
      <c r="H29" s="70">
        <f>IF(C29="AIP",IF((F29*0.9&gt;(B28-G28)),((F29*0.9)-(B28-G28)),0),0)</f>
        <v>0</v>
      </c>
      <c r="I29" s="70"/>
      <c r="J29" s="86">
        <f t="shared" ref="J29:J32" si="7">IF(C29="AIP",(F29*0.1),(IF(C29="AIP-MY",F29*0.1,F29-I29)))</f>
        <v>0</v>
      </c>
      <c r="K29" s="78"/>
      <c r="L29" s="78"/>
      <c r="M29" s="78"/>
      <c r="N29" s="78"/>
    </row>
    <row r="30" spans="1:14" ht="12.75" customHeight="1" x14ac:dyDescent="0.2">
      <c r="A30" s="132"/>
      <c r="B30" s="135"/>
      <c r="C30" s="67"/>
      <c r="D30" s="138"/>
      <c r="E30" s="138"/>
      <c r="F30" s="68"/>
      <c r="G30" s="69">
        <f t="shared" si="6"/>
        <v>0</v>
      </c>
      <c r="H30" s="70">
        <f>IF(C30="AIP",IF((F30*0.9&gt;(B28-G28-G29)),((F30*0.9)-(B28-G28-G29)),0),0)</f>
        <v>0</v>
      </c>
      <c r="I30" s="70"/>
      <c r="J30" s="86">
        <f t="shared" si="7"/>
        <v>0</v>
      </c>
      <c r="K30" s="78"/>
      <c r="L30" s="78"/>
      <c r="M30" s="78"/>
      <c r="N30" s="78"/>
    </row>
    <row r="31" spans="1:14" ht="12.75" customHeight="1" x14ac:dyDescent="0.2">
      <c r="A31" s="132"/>
      <c r="B31" s="135"/>
      <c r="C31" s="67"/>
      <c r="D31" s="138"/>
      <c r="E31" s="138"/>
      <c r="F31" s="68"/>
      <c r="G31" s="69">
        <f t="shared" si="6"/>
        <v>0</v>
      </c>
      <c r="H31" s="70">
        <f>IF(C31="AIP",IF((F31*0.9&gt;(B28-G28-G29-G30)),((F31*0.9)-(B28-G28-G29-G30)),0),0)</f>
        <v>0</v>
      </c>
      <c r="I31" s="70"/>
      <c r="J31" s="86">
        <f t="shared" si="7"/>
        <v>0</v>
      </c>
      <c r="K31" s="78"/>
      <c r="L31" s="78"/>
      <c r="M31" s="78"/>
      <c r="N31" s="78"/>
    </row>
    <row r="32" spans="1:14" s="4" customFormat="1" ht="12.75" customHeight="1" thickBot="1" x14ac:dyDescent="0.25">
      <c r="A32" s="133"/>
      <c r="B32" s="136"/>
      <c r="C32" s="71"/>
      <c r="D32" s="139"/>
      <c r="E32" s="139"/>
      <c r="F32" s="72"/>
      <c r="G32" s="73">
        <f t="shared" si="6"/>
        <v>0</v>
      </c>
      <c r="H32" s="74">
        <f>IF(C32="AIP",IF((F32*0.9&gt;(B28-G28-G29-G30-G31-G31)),((F32*0.9)-(B28-G28-G29-G30-G31-G31)),0),0)</f>
        <v>0</v>
      </c>
      <c r="I32" s="74"/>
      <c r="J32" s="87">
        <f t="shared" si="7"/>
        <v>0</v>
      </c>
      <c r="K32" s="81"/>
      <c r="L32" s="81"/>
      <c r="M32" s="81"/>
      <c r="N32" s="81"/>
    </row>
    <row r="33" spans="1:14" ht="15.95" customHeight="1" thickBot="1" x14ac:dyDescent="0.25">
      <c r="A33" s="39"/>
      <c r="B33" s="59">
        <f>+B28-G33</f>
        <v>0</v>
      </c>
      <c r="C33" s="50" t="s">
        <v>18</v>
      </c>
      <c r="D33" s="46"/>
      <c r="E33" s="40" t="str">
        <f>TEXT($J$1+3,"####")&amp;" Annual Subtotals:"</f>
        <v>2026 Annual Subtotals:</v>
      </c>
      <c r="F33" s="55">
        <f>SUM(F28:F32)</f>
        <v>0</v>
      </c>
      <c r="G33" s="56">
        <f>SUM(G28:G32)</f>
        <v>0</v>
      </c>
      <c r="H33" s="56">
        <f>SUM(H28:H32)</f>
        <v>0</v>
      </c>
      <c r="I33" s="56">
        <f>SUM(I28:I32)</f>
        <v>0</v>
      </c>
      <c r="J33" s="57">
        <f>SUM(J28:J32)</f>
        <v>0</v>
      </c>
      <c r="K33" s="78"/>
      <c r="L33" s="78"/>
      <c r="M33" s="78"/>
      <c r="N33" s="78"/>
    </row>
    <row r="34" spans="1:14" ht="12.75" customHeight="1" x14ac:dyDescent="0.2">
      <c r="A34" s="131">
        <f>A28+1</f>
        <v>2027</v>
      </c>
      <c r="B34" s="134">
        <f>IF((4*$B$6&gt;B33+$B$6),(B33+$B$6),(4*$B$6))</f>
        <v>0</v>
      </c>
      <c r="C34" s="63"/>
      <c r="D34" s="137"/>
      <c r="E34" s="137"/>
      <c r="F34" s="64"/>
      <c r="G34" s="65">
        <f>IF(C34="AIP",(+F34*0.9)-H34,(IF(C34="AIP-MY",(F34*0.9),0)))</f>
        <v>0</v>
      </c>
      <c r="H34" s="66">
        <f>IF(C34="AIP",IF((F34*0.9&gt;B34),(F34*0.9)-B34,0),0)</f>
        <v>0</v>
      </c>
      <c r="I34" s="66"/>
      <c r="J34" s="85">
        <f>IF(C34="AIP",(F34*0.1),(IF(C34="AIP-MY",F34*0.1,F34-I34)))</f>
        <v>0</v>
      </c>
      <c r="K34" s="78"/>
      <c r="L34" s="78"/>
      <c r="M34" s="78"/>
      <c r="N34" s="78"/>
    </row>
    <row r="35" spans="1:14" ht="12.75" customHeight="1" x14ac:dyDescent="0.2">
      <c r="A35" s="132"/>
      <c r="B35" s="135"/>
      <c r="C35" s="67"/>
      <c r="D35" s="138"/>
      <c r="E35" s="138"/>
      <c r="F35" s="68"/>
      <c r="G35" s="69">
        <f>IF(C35="AIP",(+F35*0.9)-H35,(IF(C35="AIP-MY",(F35*0.9),0)))</f>
        <v>0</v>
      </c>
      <c r="H35" s="70">
        <f>IF(C35="AIP",IF((F35*0.9&gt;(B34-G34)),((F35*0.9)-(B34-G34)),0),0)</f>
        <v>0</v>
      </c>
      <c r="I35" s="70"/>
      <c r="J35" s="86">
        <f t="shared" ref="J35:J38" si="8">IF(C35="AIP",(F35*0.1),(IF(C35="AIP-MY",F35*0.1,F35-I35)))</f>
        <v>0</v>
      </c>
      <c r="K35" s="78"/>
      <c r="L35" s="78"/>
      <c r="M35" s="78"/>
      <c r="N35" s="78"/>
    </row>
    <row r="36" spans="1:14" ht="12.75" customHeight="1" x14ac:dyDescent="0.2">
      <c r="A36" s="132"/>
      <c r="B36" s="135"/>
      <c r="C36" s="67"/>
      <c r="D36" s="138"/>
      <c r="E36" s="138"/>
      <c r="F36" s="68"/>
      <c r="G36" s="69">
        <f t="shared" ref="G36:G38" si="9">IF(C36="AIP",(+F36*0.9)-H36,(IF(C36="AIP-MY",(F36*0.9),0)))</f>
        <v>0</v>
      </c>
      <c r="H36" s="70">
        <f>IF(C36="AIP",IF((F36*0.9&gt;(B34-G34-G35)),((F36*0.9)-(B34-G34-G35)),0),0)</f>
        <v>0</v>
      </c>
      <c r="I36" s="70"/>
      <c r="J36" s="86">
        <f t="shared" si="8"/>
        <v>0</v>
      </c>
      <c r="K36" s="78"/>
      <c r="L36" s="78"/>
      <c r="M36" s="78"/>
      <c r="N36" s="78"/>
    </row>
    <row r="37" spans="1:14" ht="12.75" customHeight="1" x14ac:dyDescent="0.2">
      <c r="A37" s="132"/>
      <c r="B37" s="135"/>
      <c r="C37" s="67"/>
      <c r="D37" s="138"/>
      <c r="E37" s="138"/>
      <c r="F37" s="68"/>
      <c r="G37" s="69">
        <f t="shared" si="9"/>
        <v>0</v>
      </c>
      <c r="H37" s="70">
        <f>IF(C37="AIP",IF((F37*0.9&gt;(B34-G34-G35-G36)),((F37*0.9)-(B34-G34-G35-G36)),0),0)</f>
        <v>0</v>
      </c>
      <c r="I37" s="70"/>
      <c r="J37" s="86">
        <f t="shared" si="8"/>
        <v>0</v>
      </c>
      <c r="K37" s="78"/>
      <c r="L37" s="78"/>
      <c r="M37" s="78"/>
      <c r="N37" s="78"/>
    </row>
    <row r="38" spans="1:14" s="4" customFormat="1" ht="12.75" customHeight="1" thickBot="1" x14ac:dyDescent="0.25">
      <c r="A38" s="133"/>
      <c r="B38" s="136"/>
      <c r="C38" s="71"/>
      <c r="D38" s="139"/>
      <c r="E38" s="139"/>
      <c r="F38" s="72"/>
      <c r="G38" s="73">
        <f t="shared" si="9"/>
        <v>0</v>
      </c>
      <c r="H38" s="74">
        <f>IF(C38="AIP",IF((F38*0.9&gt;(B34-G34-G35-G36-G37-G37)),((F38*0.9)-(B34-G34-G35-G36-G37-G37)),0),0)</f>
        <v>0</v>
      </c>
      <c r="I38" s="74"/>
      <c r="J38" s="87">
        <f t="shared" si="8"/>
        <v>0</v>
      </c>
      <c r="K38" s="81"/>
      <c r="L38" s="81"/>
      <c r="M38" s="81"/>
      <c r="N38" s="81"/>
    </row>
    <row r="39" spans="1:14" ht="15.95" customHeight="1" thickBot="1" x14ac:dyDescent="0.25">
      <c r="A39" s="39"/>
      <c r="B39" s="59">
        <f>+B34-G39</f>
        <v>0</v>
      </c>
      <c r="C39" s="50" t="s">
        <v>18</v>
      </c>
      <c r="D39" s="46"/>
      <c r="E39" s="40" t="str">
        <f>TEXT($J$1+4,"####")&amp;" Annual Subtotals:"</f>
        <v>2027 Annual Subtotals:</v>
      </c>
      <c r="F39" s="41">
        <f>SUM(F34:F38)</f>
        <v>0</v>
      </c>
      <c r="G39" s="42">
        <f>SUM(G34:G38)</f>
        <v>0</v>
      </c>
      <c r="H39" s="42">
        <f>SUM(H34:H38)</f>
        <v>0</v>
      </c>
      <c r="I39" s="42">
        <f>SUM(I34:I38)</f>
        <v>0</v>
      </c>
      <c r="J39" s="43">
        <f>SUM(J34:J38)</f>
        <v>0</v>
      </c>
      <c r="K39" s="78"/>
      <c r="L39" s="78"/>
      <c r="M39" s="78"/>
      <c r="N39" s="78"/>
    </row>
    <row r="40" spans="1:14" ht="15.95" customHeight="1" thickBot="1" x14ac:dyDescent="0.25">
      <c r="A40" s="44"/>
      <c r="B40" s="45"/>
      <c r="C40" s="45"/>
      <c r="D40" s="45"/>
      <c r="E40" s="93" t="s">
        <v>28</v>
      </c>
      <c r="F40" s="58">
        <f>F15+F21+F27+F33+F39</f>
        <v>0</v>
      </c>
      <c r="G40" s="58">
        <f t="shared" ref="G40:J40" si="10">G15+G21+G27+G33+G39</f>
        <v>0</v>
      </c>
      <c r="H40" s="58">
        <f t="shared" si="10"/>
        <v>0</v>
      </c>
      <c r="I40" s="58">
        <f t="shared" si="10"/>
        <v>0</v>
      </c>
      <c r="J40" s="58">
        <f t="shared" si="10"/>
        <v>0</v>
      </c>
    </row>
    <row r="41" spans="1:14" x14ac:dyDescent="0.2">
      <c r="A41" s="5"/>
      <c r="B41" s="6"/>
      <c r="C41" s="5"/>
    </row>
    <row r="42" spans="1:14" ht="15.75" x14ac:dyDescent="0.25">
      <c r="A42" s="11" t="s">
        <v>5</v>
      </c>
      <c r="B42" s="12"/>
      <c r="C42" s="13"/>
      <c r="D42" s="14"/>
      <c r="E42" s="13"/>
      <c r="F42" s="15" t="s">
        <v>6</v>
      </c>
      <c r="G42" s="75"/>
      <c r="H42" s="76"/>
    </row>
    <row r="43" spans="1:14" x14ac:dyDescent="0.2">
      <c r="B43" s="9"/>
      <c r="C43" s="7"/>
    </row>
  </sheetData>
  <mergeCells count="42">
    <mergeCell ref="G8:J8"/>
    <mergeCell ref="A8:A9"/>
    <mergeCell ref="B8:B9"/>
    <mergeCell ref="C8:C9"/>
    <mergeCell ref="D8:E9"/>
    <mergeCell ref="F8:F9"/>
    <mergeCell ref="A10:A14"/>
    <mergeCell ref="B10:B14"/>
    <mergeCell ref="D10:E10"/>
    <mergeCell ref="D11:E11"/>
    <mergeCell ref="D12:E12"/>
    <mergeCell ref="D13:E13"/>
    <mergeCell ref="D14:E14"/>
    <mergeCell ref="A16:A20"/>
    <mergeCell ref="B16:B20"/>
    <mergeCell ref="D16:E16"/>
    <mergeCell ref="D17:E17"/>
    <mergeCell ref="D18:E18"/>
    <mergeCell ref="D19:E19"/>
    <mergeCell ref="D20:E20"/>
    <mergeCell ref="B22:B26"/>
    <mergeCell ref="D22:E22"/>
    <mergeCell ref="D23:E23"/>
    <mergeCell ref="D24:E24"/>
    <mergeCell ref="D25:E25"/>
    <mergeCell ref="D26:E26"/>
    <mergeCell ref="A1:D1"/>
    <mergeCell ref="A34:A38"/>
    <mergeCell ref="B34:B38"/>
    <mergeCell ref="D34:E34"/>
    <mergeCell ref="D35:E35"/>
    <mergeCell ref="D36:E36"/>
    <mergeCell ref="D37:E37"/>
    <mergeCell ref="D38:E38"/>
    <mergeCell ref="A28:A32"/>
    <mergeCell ref="B28:B32"/>
    <mergeCell ref="D28:E28"/>
    <mergeCell ref="D29:E29"/>
    <mergeCell ref="D30:E30"/>
    <mergeCell ref="D31:E31"/>
    <mergeCell ref="D32:E32"/>
    <mergeCell ref="A22:A26"/>
  </mergeCells>
  <conditionalFormatting sqref="I10:I14">
    <cfRule type="expression" dxfId="167" priority="32">
      <formula>COUNTA($C$10)-1</formula>
    </cfRule>
    <cfRule type="expression" dxfId="166" priority="50" stopIfTrue="1">
      <formula>#REF!&gt;1</formula>
    </cfRule>
    <cfRule type="expression" dxfId="165" priority="51" stopIfTrue="1">
      <formula>#REF!&gt;0.5</formula>
    </cfRule>
  </conditionalFormatting>
  <conditionalFormatting sqref="B3:B6">
    <cfRule type="containsBlanks" dxfId="164" priority="49">
      <formula>LEN(TRIM(B3))=0</formula>
    </cfRule>
  </conditionalFormatting>
  <conditionalFormatting sqref="J1">
    <cfRule type="containsBlanks" dxfId="163" priority="48">
      <formula>LEN(TRIM(J1))=0</formula>
    </cfRule>
  </conditionalFormatting>
  <conditionalFormatting sqref="C10:F10">
    <cfRule type="containsBlanks" dxfId="162" priority="47">
      <formula>LEN(TRIM(C10))=0</formula>
    </cfRule>
  </conditionalFormatting>
  <conditionalFormatting sqref="C11:F14">
    <cfRule type="expression" dxfId="161" priority="46" stopIfTrue="1">
      <formula>COUNTA($C$10)-1</formula>
    </cfRule>
  </conditionalFormatting>
  <conditionalFormatting sqref="C16:F16">
    <cfRule type="containsBlanks" dxfId="160" priority="45">
      <formula>LEN(TRIM(C16))=0</formula>
    </cfRule>
  </conditionalFormatting>
  <conditionalFormatting sqref="C17:F20">
    <cfRule type="expression" dxfId="159" priority="44" stopIfTrue="1">
      <formula>COUNTA($C$16)-1</formula>
    </cfRule>
  </conditionalFormatting>
  <conditionalFormatting sqref="C22:F22">
    <cfRule type="containsBlanks" dxfId="158" priority="43">
      <formula>LEN(TRIM(C22))=0</formula>
    </cfRule>
  </conditionalFormatting>
  <conditionalFormatting sqref="C23:F26">
    <cfRule type="expression" dxfId="157" priority="42" stopIfTrue="1">
      <formula>COUNTA($C$22)-1</formula>
    </cfRule>
  </conditionalFormatting>
  <conditionalFormatting sqref="C28:F28">
    <cfRule type="containsBlanks" dxfId="156" priority="41">
      <formula>LEN(TRIM(C28))=0</formula>
    </cfRule>
  </conditionalFormatting>
  <conditionalFormatting sqref="C29:F32">
    <cfRule type="expression" dxfId="155" priority="40" stopIfTrue="1">
      <formula>COUNTA($C$28)-1</formula>
    </cfRule>
  </conditionalFormatting>
  <conditionalFormatting sqref="C34:F34">
    <cfRule type="containsBlanks" dxfId="154" priority="39">
      <formula>LEN(TRIM(C34))=0</formula>
    </cfRule>
  </conditionalFormatting>
  <conditionalFormatting sqref="C35:F38">
    <cfRule type="expression" dxfId="153" priority="38" stopIfTrue="1">
      <formula>COUNTA($C$34)-1</formula>
    </cfRule>
  </conditionalFormatting>
  <conditionalFormatting sqref="C3:D6">
    <cfRule type="expression" dxfId="152" priority="37">
      <formula>COUNTA($J$1)-1</formula>
    </cfRule>
  </conditionalFormatting>
  <conditionalFormatting sqref="A10:A14 A16:A20 A22:A26 A28:A32 A34:A38">
    <cfRule type="expression" dxfId="151" priority="36">
      <formula>COUNTA($J$1)-1</formula>
    </cfRule>
  </conditionalFormatting>
  <conditionalFormatting sqref="G10:H14">
    <cfRule type="expression" dxfId="150" priority="35">
      <formula>COUNTA($F$10)-1</formula>
    </cfRule>
  </conditionalFormatting>
  <conditionalFormatting sqref="J10:J14">
    <cfRule type="expression" dxfId="149" priority="34">
      <formula>COUNTA($F$10)-1</formula>
    </cfRule>
  </conditionalFormatting>
  <conditionalFormatting sqref="E15 E21 E27 E33 E39">
    <cfRule type="expression" dxfId="148" priority="33">
      <formula>COUNTA($J$1)-1</formula>
    </cfRule>
  </conditionalFormatting>
  <conditionalFormatting sqref="I16:I20">
    <cfRule type="expression" dxfId="147" priority="27">
      <formula>COUNTA($C$16)-1</formula>
    </cfRule>
    <cfRule type="expression" dxfId="146" priority="30" stopIfTrue="1">
      <formula>#REF!&gt;1</formula>
    </cfRule>
    <cfRule type="expression" dxfId="145" priority="31" stopIfTrue="1">
      <formula>#REF!&gt;0.5</formula>
    </cfRule>
  </conditionalFormatting>
  <conditionalFormatting sqref="G16:H20">
    <cfRule type="expression" dxfId="144" priority="29">
      <formula>COUNTA($F$10)-1</formula>
    </cfRule>
  </conditionalFormatting>
  <conditionalFormatting sqref="J16:J20">
    <cfRule type="expression" dxfId="143" priority="28">
      <formula>COUNTA($F$10)-1</formula>
    </cfRule>
  </conditionalFormatting>
  <conditionalFormatting sqref="I22:I26">
    <cfRule type="expression" dxfId="142" priority="22">
      <formula>COUNTA($C$22)-1</formula>
    </cfRule>
    <cfRule type="expression" dxfId="141" priority="25" stopIfTrue="1">
      <formula>#REF!&gt;1</formula>
    </cfRule>
    <cfRule type="expression" dxfId="140" priority="26" stopIfTrue="1">
      <formula>#REF!&gt;0.5</formula>
    </cfRule>
  </conditionalFormatting>
  <conditionalFormatting sqref="G22:H26">
    <cfRule type="expression" dxfId="139" priority="24">
      <formula>COUNTA($F$10)-1</formula>
    </cfRule>
  </conditionalFormatting>
  <conditionalFormatting sqref="J22:J26">
    <cfRule type="expression" dxfId="138" priority="23">
      <formula>COUNTA($F$10)-1</formula>
    </cfRule>
  </conditionalFormatting>
  <conditionalFormatting sqref="I28:I32">
    <cfRule type="expression" dxfId="137" priority="17">
      <formula>COUNTA($C$28)-1</formula>
    </cfRule>
    <cfRule type="expression" dxfId="136" priority="20" stopIfTrue="1">
      <formula>#REF!&gt;1</formula>
    </cfRule>
    <cfRule type="expression" dxfId="135" priority="21" stopIfTrue="1">
      <formula>#REF!&gt;0.5</formula>
    </cfRule>
  </conditionalFormatting>
  <conditionalFormatting sqref="G28:H32">
    <cfRule type="expression" dxfId="134" priority="19">
      <formula>COUNTA($F$10)-1</formula>
    </cfRule>
  </conditionalFormatting>
  <conditionalFormatting sqref="J28:J32">
    <cfRule type="expression" dxfId="133" priority="18">
      <formula>COUNTA($F$10)-1</formula>
    </cfRule>
  </conditionalFormatting>
  <conditionalFormatting sqref="I34:I38">
    <cfRule type="expression" dxfId="132" priority="12">
      <formula>COUNTA($C$34)-1</formula>
    </cfRule>
    <cfRule type="expression" dxfId="131" priority="15" stopIfTrue="1">
      <formula>#REF!&gt;1</formula>
    </cfRule>
    <cfRule type="expression" dxfId="130" priority="16" stopIfTrue="1">
      <formula>#REF!&gt;0.5</formula>
    </cfRule>
  </conditionalFormatting>
  <conditionalFormatting sqref="G34:H38">
    <cfRule type="expression" dxfId="129" priority="14">
      <formula>COUNTA($F$10)-1</formula>
    </cfRule>
  </conditionalFormatting>
  <conditionalFormatting sqref="J34:J38">
    <cfRule type="expression" dxfId="128" priority="13">
      <formula>COUNTA($F$10)-1</formula>
    </cfRule>
  </conditionalFormatting>
  <conditionalFormatting sqref="B10:B39">
    <cfRule type="expression" dxfId="127" priority="52">
      <formula>COUNTA($B$6)-1</formula>
    </cfRule>
  </conditionalFormatting>
  <conditionalFormatting sqref="A1:D1">
    <cfRule type="containsBlanks" dxfId="126" priority="11">
      <formula>LEN(TRIM(A1))=0</formula>
    </cfRule>
  </conditionalFormatting>
  <printOptions horizontalCentered="1" verticalCentered="1"/>
  <pageMargins left="0.25" right="0.25" top="0.5" bottom="0" header="0.25" footer="0"/>
  <pageSetup scale="89" orientation="landscape" verticalDpi="4" r:id="rId1"/>
  <headerFooter alignWithMargins="0">
    <oddHeader>&amp;C&amp;"Arial,Bold"&amp;12 6 Year Capital Improvement Plan (CIP)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Funding Source" error="Press &quot;Cancel&quot; and use the pull down arrow to select the applicable Funding Source.">
          <x14:formula1>
            <xm:f>Sheet1!$A$4:$A$10</xm:f>
          </x14:formula1>
          <xm:sqref>C34:C38 C16:C20 C22:C26 C28:C32</xm:sqref>
        </x14:dataValidation>
        <x14:dataValidation type="list" allowBlank="1" showErrorMessage="1" errorTitle="Funding Source" error="Press &quot;Cancel&quot; and use the pull down arrow to select the applicable Funding Source." promptTitle="Funding Source" prompt="Funding Source options are limited to the predefined list.">
          <x14:formula1>
            <xm:f>Sheet1!$A$4:$A$10</xm:f>
          </x14:formula1>
          <xm:sqref>C10:C14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zoomScaleNormal="100" workbookViewId="0">
      <selection activeCell="E41" sqref="E41"/>
    </sheetView>
  </sheetViews>
  <sheetFormatPr defaultRowHeight="12.75" x14ac:dyDescent="0.2"/>
  <cols>
    <col min="1" max="1" width="5" customWidth="1"/>
    <col min="2" max="2" width="11.5703125" customWidth="1"/>
    <col min="3" max="3" width="8.28515625" customWidth="1"/>
    <col min="4" max="4" width="34.5703125" customWidth="1"/>
    <col min="5" max="5" width="18.5703125" style="2" customWidth="1"/>
    <col min="6" max="6" width="12.140625" style="2" customWidth="1"/>
    <col min="7" max="7" width="11.42578125" style="2" customWidth="1"/>
    <col min="8" max="8" width="13.140625" style="2" customWidth="1"/>
    <col min="9" max="9" width="11.7109375" style="2" customWidth="1"/>
    <col min="10" max="10" width="9.42578125" customWidth="1"/>
    <col min="11" max="13" width="12.7109375" customWidth="1"/>
  </cols>
  <sheetData>
    <row r="1" spans="1:14" ht="19.5" customHeight="1" x14ac:dyDescent="0.25">
      <c r="A1" s="129" t="s">
        <v>26</v>
      </c>
      <c r="B1" s="130"/>
      <c r="C1" s="130"/>
      <c r="D1" s="130"/>
      <c r="E1" s="91"/>
      <c r="F1" s="91"/>
      <c r="G1" s="91"/>
      <c r="H1" s="25"/>
      <c r="I1" s="26" t="s">
        <v>7</v>
      </c>
      <c r="J1" s="94">
        <v>2023</v>
      </c>
    </row>
    <row r="2" spans="1:14" ht="12" customHeight="1" x14ac:dyDescent="0.25">
      <c r="A2" s="49"/>
      <c r="B2" s="27"/>
      <c r="C2" s="27"/>
      <c r="D2" s="27"/>
      <c r="E2" s="8"/>
      <c r="F2" s="8"/>
      <c r="G2" s="8"/>
      <c r="H2" s="8"/>
      <c r="I2" s="8"/>
      <c r="J2" s="84"/>
    </row>
    <row r="3" spans="1:14" ht="16.5" customHeight="1" x14ac:dyDescent="0.25">
      <c r="A3" s="24"/>
      <c r="B3" s="61"/>
      <c r="C3" s="30" t="str">
        <f>TEXT($J$1-3,"####")&amp;" Entitlement Balance (Expires FY"&amp;TEXT($J$1-2000,0)&amp;")"</f>
        <v>2020 Entitlement Balance (Expires FY23)</v>
      </c>
      <c r="D3" s="27"/>
      <c r="E3" s="8"/>
      <c r="F3" s="21"/>
      <c r="G3" s="22"/>
      <c r="H3" s="51" t="s">
        <v>19</v>
      </c>
      <c r="I3" s="22"/>
      <c r="J3" s="28"/>
    </row>
    <row r="4" spans="1:14" ht="14.1" customHeight="1" x14ac:dyDescent="0.25">
      <c r="A4" s="29"/>
      <c r="B4" s="92"/>
      <c r="C4" s="30" t="str">
        <f>TEXT($J$1-2,"####")&amp;" Entitlement Balance (Expires FY"&amp;TEXT($J$1-1999,0)&amp;")"</f>
        <v>2021 Entitlement Balance (Expires FY24)</v>
      </c>
      <c r="D4" s="10"/>
      <c r="E4" s="77"/>
      <c r="F4" s="88" t="s">
        <v>21</v>
      </c>
      <c r="G4" s="20"/>
      <c r="H4" s="20"/>
      <c r="I4" s="20"/>
      <c r="J4" s="52"/>
    </row>
    <row r="5" spans="1:14" ht="14.1" customHeight="1" x14ac:dyDescent="0.2">
      <c r="A5" s="24"/>
      <c r="B5" s="62"/>
      <c r="C5" s="30" t="str">
        <f>TEXT($J$1-1,"####")&amp;" Entitlement Balance (Expires FY"&amp;TEXT($J$1-1998,0)&amp;")"</f>
        <v>2022 Entitlement Balance (Expires FY25)</v>
      </c>
      <c r="D5" s="10"/>
      <c r="E5" s="8"/>
      <c r="F5" s="89" t="s">
        <v>22</v>
      </c>
      <c r="G5" s="16"/>
      <c r="H5" s="16"/>
      <c r="I5" s="17"/>
      <c r="J5" s="53"/>
    </row>
    <row r="6" spans="1:14" ht="14.1" customHeight="1" x14ac:dyDescent="0.2">
      <c r="A6" s="24"/>
      <c r="B6" s="61"/>
      <c r="C6" s="47" t="str">
        <f>TEXT($J$1,"####")&amp;" Entitlement (for planning purposes through "&amp;TEXT($J$1+5,0)&amp;")"</f>
        <v>2023 Entitlement (for planning purposes through 2028)</v>
      </c>
      <c r="D6" s="48"/>
      <c r="E6" s="8"/>
      <c r="F6" s="90" t="s">
        <v>23</v>
      </c>
      <c r="G6" s="18"/>
      <c r="H6" s="18"/>
      <c r="I6" s="19"/>
      <c r="J6" s="54"/>
    </row>
    <row r="7" spans="1:14" ht="12.75" customHeight="1" thickBot="1" x14ac:dyDescent="0.4">
      <c r="A7" s="31"/>
      <c r="B7" s="32"/>
      <c r="C7" s="32"/>
      <c r="D7" s="33"/>
      <c r="E7" s="34"/>
      <c r="F7" s="34"/>
      <c r="G7" s="34"/>
      <c r="H7" s="35"/>
      <c r="I7" s="35"/>
      <c r="J7" s="36"/>
      <c r="K7" s="1"/>
    </row>
    <row r="8" spans="1:14" ht="14.1" customHeight="1" x14ac:dyDescent="0.2">
      <c r="A8" s="143" t="s">
        <v>2</v>
      </c>
      <c r="B8" s="145" t="s">
        <v>3</v>
      </c>
      <c r="C8" s="147" t="s">
        <v>1</v>
      </c>
      <c r="D8" s="149" t="s">
        <v>4</v>
      </c>
      <c r="E8" s="150"/>
      <c r="F8" s="153" t="s">
        <v>24</v>
      </c>
      <c r="G8" s="140" t="s">
        <v>25</v>
      </c>
      <c r="H8" s="141"/>
      <c r="I8" s="141"/>
      <c r="J8" s="142"/>
      <c r="K8" s="140" t="s">
        <v>27</v>
      </c>
      <c r="L8" s="141"/>
      <c r="M8" s="142"/>
    </row>
    <row r="9" spans="1:14" ht="13.5" thickBot="1" x14ac:dyDescent="0.25">
      <c r="A9" s="144"/>
      <c r="B9" s="146"/>
      <c r="C9" s="148"/>
      <c r="D9" s="151"/>
      <c r="E9" s="152"/>
      <c r="F9" s="154"/>
      <c r="G9" s="37" t="s">
        <v>0</v>
      </c>
      <c r="H9" s="37" t="s">
        <v>16</v>
      </c>
      <c r="I9" s="37" t="s">
        <v>9</v>
      </c>
      <c r="J9" s="38" t="s">
        <v>8</v>
      </c>
      <c r="K9" s="95" t="s">
        <v>13</v>
      </c>
      <c r="L9" s="37" t="s">
        <v>14</v>
      </c>
      <c r="M9" s="38" t="s">
        <v>17</v>
      </c>
    </row>
    <row r="10" spans="1:14" ht="12.75" customHeight="1" x14ac:dyDescent="0.2">
      <c r="A10" s="131">
        <f>J1</f>
        <v>2023</v>
      </c>
      <c r="B10" s="134">
        <f>+SUM($B$3:$B$6)</f>
        <v>0</v>
      </c>
      <c r="C10" s="63"/>
      <c r="D10" s="137"/>
      <c r="E10" s="137"/>
      <c r="F10" s="64"/>
      <c r="G10" s="65">
        <f>IF(C10="AIP",(+F10*0.9)-H10,(IF(C10="AIP-MY",(F10*0.9),0)))</f>
        <v>0</v>
      </c>
      <c r="H10" s="66">
        <f>IF(C10="AIP",IF((F10*0.9&gt;B10),(F10*0.9)-B10,0),0)</f>
        <v>0</v>
      </c>
      <c r="I10" s="66"/>
      <c r="J10" s="85">
        <f>IF(C10="AIP",(F10*0.1),(IF(C10="AIP-MY",F10*0.1,F10-I10)))</f>
        <v>0</v>
      </c>
      <c r="K10" s="96"/>
      <c r="L10" s="97"/>
      <c r="M10" s="98"/>
      <c r="N10" s="78"/>
    </row>
    <row r="11" spans="1:14" ht="12.75" customHeight="1" x14ac:dyDescent="0.2">
      <c r="A11" s="132"/>
      <c r="B11" s="135"/>
      <c r="C11" s="67"/>
      <c r="D11" s="138"/>
      <c r="E11" s="138"/>
      <c r="F11" s="68"/>
      <c r="G11" s="69">
        <f t="shared" ref="G11:G14" si="0">IF(C11="AIP",(+F11*0.9)-H11,(IF(C11="AIP-MY",(F11*0.9),0)))</f>
        <v>0</v>
      </c>
      <c r="H11" s="70">
        <f>IF(C11="AIP",IF((F11*0.9&gt;(B10-G10)),((F11*0.9)-(B10-G10)),0),0)</f>
        <v>0</v>
      </c>
      <c r="I11" s="70"/>
      <c r="J11" s="86">
        <f t="shared" ref="J11:J14" si="1">IF(C11="AIP",(F11*0.1),(IF(C11="AIP-MY",F11*0.1,F11-I11)))</f>
        <v>0</v>
      </c>
      <c r="K11" s="99"/>
      <c r="L11" s="100"/>
      <c r="M11" s="101"/>
      <c r="N11" s="78"/>
    </row>
    <row r="12" spans="1:14" ht="12.75" customHeight="1" x14ac:dyDescent="0.2">
      <c r="A12" s="132"/>
      <c r="B12" s="135"/>
      <c r="C12" s="67"/>
      <c r="D12" s="138"/>
      <c r="E12" s="138"/>
      <c r="F12" s="68"/>
      <c r="G12" s="69">
        <f t="shared" si="0"/>
        <v>0</v>
      </c>
      <c r="H12" s="70">
        <f>IF(C12="AIP",IF((F12*0.9&gt;(B10-G10-G11)),((F12*0.9)-(B10-G10-G11)),0),0)</f>
        <v>0</v>
      </c>
      <c r="I12" s="70"/>
      <c r="J12" s="86">
        <f t="shared" si="1"/>
        <v>0</v>
      </c>
      <c r="K12" s="99"/>
      <c r="L12" s="100"/>
      <c r="M12" s="101"/>
      <c r="N12" s="78"/>
    </row>
    <row r="13" spans="1:14" ht="12.75" customHeight="1" x14ac:dyDescent="0.2">
      <c r="A13" s="132"/>
      <c r="B13" s="135"/>
      <c r="C13" s="67"/>
      <c r="D13" s="138"/>
      <c r="E13" s="138"/>
      <c r="F13" s="68"/>
      <c r="G13" s="69">
        <f t="shared" si="0"/>
        <v>0</v>
      </c>
      <c r="H13" s="70">
        <f>IF(C13="AIP",IF((F13*0.9&gt;(B10-G10-G11-G12)),((F13*0.9)-(B10-G10-G11-G12)),0),0)</f>
        <v>0</v>
      </c>
      <c r="I13" s="70"/>
      <c r="J13" s="86">
        <f t="shared" si="1"/>
        <v>0</v>
      </c>
      <c r="K13" s="99"/>
      <c r="L13" s="100"/>
      <c r="M13" s="101"/>
      <c r="N13" s="78"/>
    </row>
    <row r="14" spans="1:14" s="4" customFormat="1" ht="12.75" customHeight="1" thickBot="1" x14ac:dyDescent="0.25">
      <c r="A14" s="133"/>
      <c r="B14" s="136"/>
      <c r="C14" s="71"/>
      <c r="D14" s="139"/>
      <c r="E14" s="139"/>
      <c r="F14" s="72"/>
      <c r="G14" s="73">
        <f t="shared" si="0"/>
        <v>0</v>
      </c>
      <c r="H14" s="74">
        <f>IF(C14="AIP",IF((F14*0.9&gt;(B10-G10-G11-G12-G13-G13)),((F14*0.9)-(B10-G10-G11-G12-G13-G13)),0),0)</f>
        <v>0</v>
      </c>
      <c r="I14" s="74"/>
      <c r="J14" s="87">
        <f t="shared" si="1"/>
        <v>0</v>
      </c>
      <c r="K14" s="102"/>
      <c r="L14" s="103"/>
      <c r="M14" s="104"/>
      <c r="N14" s="81"/>
    </row>
    <row r="15" spans="1:14" ht="15.95" customHeight="1" thickBot="1" x14ac:dyDescent="0.25">
      <c r="A15" s="39"/>
      <c r="B15" s="59">
        <f>+B10-G15</f>
        <v>0</v>
      </c>
      <c r="C15" s="50" t="s">
        <v>18</v>
      </c>
      <c r="D15" s="46"/>
      <c r="E15" s="40" t="str">
        <f>TEXT($J$1,"####")&amp;" Annual Subtotals:"</f>
        <v>2023 Annual Subtotals:</v>
      </c>
      <c r="F15" s="55">
        <f>SUM(F10:F14)</f>
        <v>0</v>
      </c>
      <c r="G15" s="56">
        <f>SUM(G10:G14)</f>
        <v>0</v>
      </c>
      <c r="H15" s="56">
        <f>SUM(H10:H14)</f>
        <v>0</v>
      </c>
      <c r="I15" s="56">
        <f>SUM(I10:I14)</f>
        <v>0</v>
      </c>
      <c r="J15" s="57">
        <f>SUM(J10:J14)</f>
        <v>0</v>
      </c>
      <c r="K15" s="57">
        <f t="shared" ref="K15:M15" si="2">SUM(K10:K14)</f>
        <v>0</v>
      </c>
      <c r="L15" s="57">
        <f t="shared" si="2"/>
        <v>0</v>
      </c>
      <c r="M15" s="57">
        <f t="shared" si="2"/>
        <v>0</v>
      </c>
      <c r="N15" s="78"/>
    </row>
    <row r="16" spans="1:14" ht="12.75" customHeight="1" x14ac:dyDescent="0.2">
      <c r="A16" s="131">
        <f>A10+1</f>
        <v>2024</v>
      </c>
      <c r="B16" s="134">
        <f>IF((B4+B5+2*$B$6&gt;B15+$B$6),(B15+$B$6),(B4+B5+2*$B$6))</f>
        <v>0</v>
      </c>
      <c r="C16" s="63"/>
      <c r="D16" s="137"/>
      <c r="E16" s="137"/>
      <c r="F16" s="64"/>
      <c r="G16" s="65">
        <f>IF(C16="AIP",(+F16*0.9)-H16,(IF(C16="AIP-MY",(F16*0.9),0)))</f>
        <v>0</v>
      </c>
      <c r="H16" s="66">
        <f>IF(C16="AIP",IF((F16*0.9&gt;B16),(F16*0.9)-B16,0),0)</f>
        <v>0</v>
      </c>
      <c r="I16" s="66"/>
      <c r="J16" s="85">
        <f>IF(C16="AIP",(F16*0.1),(IF(C16="AIP-MY",F16*0.1,F16-I16)))</f>
        <v>0</v>
      </c>
      <c r="K16" s="105"/>
      <c r="L16" s="106"/>
      <c r="M16" s="107"/>
      <c r="N16" s="78"/>
    </row>
    <row r="17" spans="1:14" ht="12.75" customHeight="1" x14ac:dyDescent="0.2">
      <c r="A17" s="132"/>
      <c r="B17" s="135"/>
      <c r="C17" s="67"/>
      <c r="D17" s="138"/>
      <c r="E17" s="138"/>
      <c r="F17" s="68"/>
      <c r="G17" s="69">
        <f t="shared" ref="G17:G20" si="3">IF(C17="AIP",(+F17*0.9)-H17,(IF(C17="AIP-MY",(F17*0.9),0)))</f>
        <v>0</v>
      </c>
      <c r="H17" s="70">
        <f>IF(C17="AIP",IF((F17*0.9&gt;(B16-G16)),((F17*0.9)-(B16-G16)),0),0)</f>
        <v>0</v>
      </c>
      <c r="I17" s="70"/>
      <c r="J17" s="86">
        <f t="shared" ref="J17:J20" si="4">IF(C17="AIP",(F17*0.1),(IF(C17="AIP-MY",F17*0.1,F17-I17)))</f>
        <v>0</v>
      </c>
      <c r="K17" s="108"/>
      <c r="L17" s="109"/>
      <c r="M17" s="110"/>
      <c r="N17" s="78"/>
    </row>
    <row r="18" spans="1:14" ht="12.75" customHeight="1" x14ac:dyDescent="0.2">
      <c r="A18" s="132"/>
      <c r="B18" s="135"/>
      <c r="C18" s="67"/>
      <c r="D18" s="138"/>
      <c r="E18" s="138"/>
      <c r="F18" s="68"/>
      <c r="G18" s="69">
        <f t="shared" si="3"/>
        <v>0</v>
      </c>
      <c r="H18" s="70">
        <f>IF(C18="AIP",IF((F18*0.9&gt;(B16-G16-G17)),((F18*0.9)-(B16-G16-G17)),0),0)</f>
        <v>0</v>
      </c>
      <c r="I18" s="70"/>
      <c r="J18" s="86">
        <f t="shared" si="4"/>
        <v>0</v>
      </c>
      <c r="K18" s="108"/>
      <c r="L18" s="109"/>
      <c r="M18" s="110"/>
      <c r="N18" s="78"/>
    </row>
    <row r="19" spans="1:14" ht="12.75" customHeight="1" x14ac:dyDescent="0.2">
      <c r="A19" s="132"/>
      <c r="B19" s="135"/>
      <c r="C19" s="67"/>
      <c r="D19" s="138"/>
      <c r="E19" s="138"/>
      <c r="F19" s="68"/>
      <c r="G19" s="69">
        <f t="shared" si="3"/>
        <v>0</v>
      </c>
      <c r="H19" s="70">
        <f>IF(C19="AIP",IF((F19*0.9&gt;(B16-G16-G17-G18)),((F19*0.9)-(B16-G16-G17-G18)),0),0)</f>
        <v>0</v>
      </c>
      <c r="I19" s="70"/>
      <c r="J19" s="86">
        <f t="shared" si="4"/>
        <v>0</v>
      </c>
      <c r="K19" s="108"/>
      <c r="L19" s="109"/>
      <c r="M19" s="110"/>
      <c r="N19" s="78"/>
    </row>
    <row r="20" spans="1:14" s="3" customFormat="1" ht="12.75" customHeight="1" thickBot="1" x14ac:dyDescent="0.25">
      <c r="A20" s="133"/>
      <c r="B20" s="136"/>
      <c r="C20" s="71"/>
      <c r="D20" s="139"/>
      <c r="E20" s="139"/>
      <c r="F20" s="72"/>
      <c r="G20" s="73">
        <f t="shared" si="3"/>
        <v>0</v>
      </c>
      <c r="H20" s="74">
        <f>IF(C20="AIP",IF((F20*0.9&gt;(B16-G16-G17-G18-G19-G19)),((F20*0.9)-(B16-G16-G17-G18-G19-G19)),0),0)</f>
        <v>0</v>
      </c>
      <c r="I20" s="74"/>
      <c r="J20" s="87">
        <f t="shared" si="4"/>
        <v>0</v>
      </c>
      <c r="K20" s="111"/>
      <c r="L20" s="112"/>
      <c r="M20" s="113"/>
      <c r="N20" s="82"/>
    </row>
    <row r="21" spans="1:14" ht="15.95" customHeight="1" thickBot="1" x14ac:dyDescent="0.25">
      <c r="A21" s="39"/>
      <c r="B21" s="59">
        <f>+B16-G21</f>
        <v>0</v>
      </c>
      <c r="C21" s="50" t="s">
        <v>18</v>
      </c>
      <c r="D21" s="46"/>
      <c r="E21" s="40" t="str">
        <f>TEXT($J$1+1,"####")&amp;" Annual Subtotals:"</f>
        <v>2024 Annual Subtotals:</v>
      </c>
      <c r="F21" s="55">
        <f>SUM(F16:F20)</f>
        <v>0</v>
      </c>
      <c r="G21" s="56">
        <f>SUM(G16:G20)</f>
        <v>0</v>
      </c>
      <c r="H21" s="56">
        <f>SUM(H16:H20)</f>
        <v>0</v>
      </c>
      <c r="I21" s="56">
        <f>SUM(I16:I20)</f>
        <v>0</v>
      </c>
      <c r="J21" s="57">
        <f>SUM(J16:J20)</f>
        <v>0</v>
      </c>
      <c r="K21" s="57">
        <f t="shared" ref="K21:M21" si="5">SUM(K16:K20)</f>
        <v>0</v>
      </c>
      <c r="L21" s="57">
        <f t="shared" si="5"/>
        <v>0</v>
      </c>
      <c r="M21" s="57">
        <f t="shared" si="5"/>
        <v>0</v>
      </c>
      <c r="N21" s="78"/>
    </row>
    <row r="22" spans="1:14" ht="12.75" customHeight="1" x14ac:dyDescent="0.2">
      <c r="A22" s="131">
        <f>A16+1</f>
        <v>2025</v>
      </c>
      <c r="B22" s="134">
        <f>IF((B5+3*$B$6&gt;B21+$B$6),(B21+$B$6),(B5+3*$B$6))</f>
        <v>0</v>
      </c>
      <c r="C22" s="63"/>
      <c r="D22" s="137"/>
      <c r="E22" s="137"/>
      <c r="F22" s="64"/>
      <c r="G22" s="65">
        <f>IF(C22="AIP",(+F22*0.9)-H22,(IF(C22="AIP-MY",(F22*0.9),0)))</f>
        <v>0</v>
      </c>
      <c r="H22" s="66">
        <f>IF(C22="AIP",IF((F22*0.9&gt;B22),(F22*0.9)-B22,0),0)</f>
        <v>0</v>
      </c>
      <c r="I22" s="66"/>
      <c r="J22" s="85">
        <f>IF(C22="AIP",(F22*0.1),(IF(C22="AIP-MY",F22*0.1,F22-I22)))</f>
        <v>0</v>
      </c>
      <c r="K22" s="105"/>
      <c r="L22" s="106"/>
      <c r="M22" s="107"/>
      <c r="N22" s="78"/>
    </row>
    <row r="23" spans="1:14" ht="12.75" customHeight="1" x14ac:dyDescent="0.2">
      <c r="A23" s="132"/>
      <c r="B23" s="135"/>
      <c r="C23" s="67"/>
      <c r="D23" s="138"/>
      <c r="E23" s="138"/>
      <c r="F23" s="68"/>
      <c r="G23" s="69">
        <f t="shared" ref="G23:G26" si="6">IF(C23="AIP",(+F23*0.9)-H23,(IF(C23="AIP-MY",(F23*0.9),0)))</f>
        <v>0</v>
      </c>
      <c r="H23" s="70">
        <f>IF(C23="AIP",IF((F23*0.9&gt;(B22-G22)),((F23*0.9)-(B22-G22)),0),0)</f>
        <v>0</v>
      </c>
      <c r="I23" s="70"/>
      <c r="J23" s="86">
        <f t="shared" ref="J23:J26" si="7">IF(C23="AIP",(F23*0.1),(IF(C23="AIP-MY",F23*0.1,F23-I23)))</f>
        <v>0</v>
      </c>
      <c r="K23" s="108"/>
      <c r="L23" s="109"/>
      <c r="M23" s="110"/>
      <c r="N23" s="78"/>
    </row>
    <row r="24" spans="1:14" ht="12.75" customHeight="1" x14ac:dyDescent="0.2">
      <c r="A24" s="132"/>
      <c r="B24" s="135"/>
      <c r="C24" s="67"/>
      <c r="D24" s="138"/>
      <c r="E24" s="138"/>
      <c r="F24" s="68"/>
      <c r="G24" s="69">
        <f t="shared" si="6"/>
        <v>0</v>
      </c>
      <c r="H24" s="70">
        <f>IF(C24="AIP",IF((F24*0.9&gt;(B22-G22-G23)),((F24*0.9)-(B22-G22-G23)),0),0)</f>
        <v>0</v>
      </c>
      <c r="I24" s="70"/>
      <c r="J24" s="86">
        <f t="shared" si="7"/>
        <v>0</v>
      </c>
      <c r="K24" s="108"/>
      <c r="L24" s="109"/>
      <c r="M24" s="110"/>
      <c r="N24" s="78"/>
    </row>
    <row r="25" spans="1:14" ht="12.75" customHeight="1" x14ac:dyDescent="0.2">
      <c r="A25" s="132"/>
      <c r="B25" s="135"/>
      <c r="C25" s="67"/>
      <c r="D25" s="138"/>
      <c r="E25" s="138"/>
      <c r="F25" s="68"/>
      <c r="G25" s="69">
        <f t="shared" si="6"/>
        <v>0</v>
      </c>
      <c r="H25" s="70">
        <f>IF(C25="AIP",IF((F25*0.9&gt;(B22-G22-G23-G24)),((F25*0.9)-(B22-G22-G23-G24)),0),0)</f>
        <v>0</v>
      </c>
      <c r="I25" s="70"/>
      <c r="J25" s="86">
        <f t="shared" si="7"/>
        <v>0</v>
      </c>
      <c r="K25" s="108"/>
      <c r="L25" s="109"/>
      <c r="M25" s="110"/>
      <c r="N25" s="78"/>
    </row>
    <row r="26" spans="1:14" s="4" customFormat="1" ht="12.75" customHeight="1" thickBot="1" x14ac:dyDescent="0.25">
      <c r="A26" s="133"/>
      <c r="B26" s="136"/>
      <c r="C26" s="71"/>
      <c r="D26" s="139"/>
      <c r="E26" s="139"/>
      <c r="F26" s="72"/>
      <c r="G26" s="73">
        <f t="shared" si="6"/>
        <v>0</v>
      </c>
      <c r="H26" s="74">
        <f>IF(C26="AIP",IF((F26*0.9&gt;(B22-G22-G23-G24-G25-G25)),((F26*0.9)-(B22-G22-G23-G24-G25-G25)),0),0)</f>
        <v>0</v>
      </c>
      <c r="I26" s="74"/>
      <c r="J26" s="87">
        <f t="shared" si="7"/>
        <v>0</v>
      </c>
      <c r="K26" s="111"/>
      <c r="L26" s="114"/>
      <c r="M26" s="115"/>
      <c r="N26" s="81"/>
    </row>
    <row r="27" spans="1:14" ht="15.95" customHeight="1" thickBot="1" x14ac:dyDescent="0.25">
      <c r="A27" s="39"/>
      <c r="B27" s="59">
        <f>+B22-G27</f>
        <v>0</v>
      </c>
      <c r="C27" s="50" t="s">
        <v>18</v>
      </c>
      <c r="D27" s="46"/>
      <c r="E27" s="40" t="str">
        <f>TEXT($J$1+2,"####")&amp;" Annual Subtotals:"</f>
        <v>2025 Annual Subtotals:</v>
      </c>
      <c r="F27" s="55">
        <f>SUM(F22:F26)</f>
        <v>0</v>
      </c>
      <c r="G27" s="56">
        <f>SUM(G22:G26)</f>
        <v>0</v>
      </c>
      <c r="H27" s="56">
        <f>SUM(H22:H26)</f>
        <v>0</v>
      </c>
      <c r="I27" s="56">
        <f>SUM(I22:I26)</f>
        <v>0</v>
      </c>
      <c r="J27" s="57">
        <f>SUM(J22:J26)</f>
        <v>0</v>
      </c>
      <c r="K27" s="57">
        <f t="shared" ref="K27:M27" si="8">SUM(K22:K26)</f>
        <v>0</v>
      </c>
      <c r="L27" s="57">
        <f t="shared" si="8"/>
        <v>0</v>
      </c>
      <c r="M27" s="57">
        <f t="shared" si="8"/>
        <v>0</v>
      </c>
      <c r="N27" s="78"/>
    </row>
    <row r="28" spans="1:14" ht="12.75" customHeight="1" x14ac:dyDescent="0.2">
      <c r="A28" s="131">
        <f>A22+1</f>
        <v>2026</v>
      </c>
      <c r="B28" s="134">
        <f>IF((4*$B$6&gt;B27+$B$6),(B27+$B$6),(4*$B$6))</f>
        <v>0</v>
      </c>
      <c r="C28" s="63"/>
      <c r="D28" s="137"/>
      <c r="E28" s="137"/>
      <c r="F28" s="64"/>
      <c r="G28" s="65">
        <f>IF(C28="AIP",(+F28*0.9)-H28,(IF(C28="AIP-MY",(F28*0.9),0)))</f>
        <v>0</v>
      </c>
      <c r="H28" s="66">
        <f>IF(C28="AIP",IF((F28*0.9&gt;B28),(F28*0.9)-B28,0),0)</f>
        <v>0</v>
      </c>
      <c r="I28" s="66"/>
      <c r="J28" s="85">
        <f>IF(C28="AIP",(F28*0.1),(IF(C28="AIP-MY",F28*0.1,F28-I28)))</f>
        <v>0</v>
      </c>
      <c r="K28" s="105"/>
      <c r="L28" s="106"/>
      <c r="M28" s="107"/>
      <c r="N28" s="78"/>
    </row>
    <row r="29" spans="1:14" ht="12.75" customHeight="1" x14ac:dyDescent="0.2">
      <c r="A29" s="132"/>
      <c r="B29" s="135"/>
      <c r="C29" s="67"/>
      <c r="D29" s="138"/>
      <c r="E29" s="138"/>
      <c r="F29" s="68"/>
      <c r="G29" s="69">
        <f t="shared" ref="G29:G32" si="9">IF(C29="AIP",(+F29*0.9)-H29,(IF(C29="AIP-MY",(F29*0.9),0)))</f>
        <v>0</v>
      </c>
      <c r="H29" s="70">
        <f>IF(C29="AIP",IF((F29*0.9&gt;(B28-G28)),((F29*0.9)-(B28-G28)),0),0)</f>
        <v>0</v>
      </c>
      <c r="I29" s="70"/>
      <c r="J29" s="86">
        <f t="shared" ref="J29:J32" si="10">IF(C29="AIP",(F29*0.1),(IF(C29="AIP-MY",F29*0.1,F29-I29)))</f>
        <v>0</v>
      </c>
      <c r="K29" s="108"/>
      <c r="L29" s="109"/>
      <c r="M29" s="110"/>
      <c r="N29" s="78"/>
    </row>
    <row r="30" spans="1:14" ht="12.75" customHeight="1" x14ac:dyDescent="0.2">
      <c r="A30" s="132"/>
      <c r="B30" s="135"/>
      <c r="C30" s="67"/>
      <c r="D30" s="138"/>
      <c r="E30" s="138"/>
      <c r="F30" s="68"/>
      <c r="G30" s="69">
        <f t="shared" si="9"/>
        <v>0</v>
      </c>
      <c r="H30" s="70">
        <f>IF(C30="AIP",IF((F30*0.9&gt;(B28-G28-G29)),((F30*0.9)-(B28-G28-G29)),0),0)</f>
        <v>0</v>
      </c>
      <c r="I30" s="70"/>
      <c r="J30" s="86">
        <f t="shared" si="10"/>
        <v>0</v>
      </c>
      <c r="K30" s="116"/>
      <c r="L30" s="109"/>
      <c r="M30" s="110"/>
      <c r="N30" s="78"/>
    </row>
    <row r="31" spans="1:14" ht="12.75" customHeight="1" x14ac:dyDescent="0.2">
      <c r="A31" s="132"/>
      <c r="B31" s="135"/>
      <c r="C31" s="67"/>
      <c r="D31" s="138"/>
      <c r="E31" s="138"/>
      <c r="F31" s="68"/>
      <c r="G31" s="69">
        <f t="shared" si="9"/>
        <v>0</v>
      </c>
      <c r="H31" s="70">
        <f>IF(C31="AIP",IF((F31*0.9&gt;(B28-G28-G29-G30)),((F31*0.9)-(B28-G28-G29-G30)),0),0)</f>
        <v>0</v>
      </c>
      <c r="I31" s="70"/>
      <c r="J31" s="86">
        <f t="shared" si="10"/>
        <v>0</v>
      </c>
      <c r="K31" s="108"/>
      <c r="L31" s="109"/>
      <c r="M31" s="110"/>
      <c r="N31" s="78"/>
    </row>
    <row r="32" spans="1:14" s="4" customFormat="1" ht="12.75" customHeight="1" thickBot="1" x14ac:dyDescent="0.25">
      <c r="A32" s="133"/>
      <c r="B32" s="136"/>
      <c r="C32" s="71"/>
      <c r="D32" s="139"/>
      <c r="E32" s="139"/>
      <c r="F32" s="72"/>
      <c r="G32" s="73">
        <f t="shared" si="9"/>
        <v>0</v>
      </c>
      <c r="H32" s="74">
        <f>IF(C32="AIP",IF((F32*0.9&gt;(B28-G28-G29-G30-G31-G31)),((F32*0.9)-(B28-G28-G29-G30-G31-G31)),0),0)</f>
        <v>0</v>
      </c>
      <c r="I32" s="74"/>
      <c r="J32" s="87">
        <f t="shared" si="10"/>
        <v>0</v>
      </c>
      <c r="K32" s="111"/>
      <c r="L32" s="117"/>
      <c r="M32" s="118"/>
      <c r="N32" s="81"/>
    </row>
    <row r="33" spans="1:14" ht="15.95" customHeight="1" thickBot="1" x14ac:dyDescent="0.25">
      <c r="A33" s="39"/>
      <c r="B33" s="59">
        <f>+B28-G33</f>
        <v>0</v>
      </c>
      <c r="C33" s="50" t="s">
        <v>18</v>
      </c>
      <c r="D33" s="46"/>
      <c r="E33" s="40" t="str">
        <f>TEXT($J$1+3,"####")&amp;" Annual Subtotals:"</f>
        <v>2026 Annual Subtotals:</v>
      </c>
      <c r="F33" s="55">
        <f>SUM(F28:F32)</f>
        <v>0</v>
      </c>
      <c r="G33" s="56">
        <f>SUM(G28:G32)</f>
        <v>0</v>
      </c>
      <c r="H33" s="56">
        <f>SUM(H28:H32)</f>
        <v>0</v>
      </c>
      <c r="I33" s="56">
        <f>SUM(I28:I32)</f>
        <v>0</v>
      </c>
      <c r="J33" s="57">
        <f>SUM(J28:J32)</f>
        <v>0</v>
      </c>
      <c r="K33" s="57">
        <f t="shared" ref="K33:M33" si="11">SUM(K28:K32)</f>
        <v>0</v>
      </c>
      <c r="L33" s="57">
        <f t="shared" si="11"/>
        <v>0</v>
      </c>
      <c r="M33" s="57">
        <f t="shared" si="11"/>
        <v>0</v>
      </c>
      <c r="N33" s="78"/>
    </row>
    <row r="34" spans="1:14" ht="12.75" customHeight="1" x14ac:dyDescent="0.2">
      <c r="A34" s="131">
        <f>A28+1</f>
        <v>2027</v>
      </c>
      <c r="B34" s="134">
        <f>IF((4*$B$6&gt;B33+$B$6),(B33+$B$6),(4*$B$6))</f>
        <v>0</v>
      </c>
      <c r="C34" s="63"/>
      <c r="D34" s="137"/>
      <c r="E34" s="137"/>
      <c r="F34" s="64"/>
      <c r="G34" s="65">
        <f>IF(C34="AIP",(+F34*0.9)-H34,(IF(C34="AIP-MY",(F34*0.9),0)))</f>
        <v>0</v>
      </c>
      <c r="H34" s="66">
        <f>IF(C34="AIP",IF((F34*0.9&gt;B34),(F34*0.9)-B34,0),0)</f>
        <v>0</v>
      </c>
      <c r="I34" s="66"/>
      <c r="J34" s="85">
        <f>IF(C34="AIP",(F34*0.1),(IF(C34="AIP-MY",F34*0.1,F34-I34)))</f>
        <v>0</v>
      </c>
      <c r="K34" s="119"/>
      <c r="L34" s="120"/>
      <c r="M34" s="121"/>
      <c r="N34" s="78"/>
    </row>
    <row r="35" spans="1:14" ht="12.75" customHeight="1" x14ac:dyDescent="0.2">
      <c r="A35" s="132"/>
      <c r="B35" s="135"/>
      <c r="C35" s="67"/>
      <c r="D35" s="138"/>
      <c r="E35" s="138"/>
      <c r="F35" s="68"/>
      <c r="G35" s="69">
        <f>IF(C35="AIP",(+F35*0.9)-H35,(IF(C35="AIP-MY",(F35*0.9),0)))</f>
        <v>0</v>
      </c>
      <c r="H35" s="70">
        <f>IF(C35="AIP",IF((F35*0.9&gt;(B34-G34)),((F35*0.9)-(B34-G34)),0),0)</f>
        <v>0</v>
      </c>
      <c r="I35" s="70"/>
      <c r="J35" s="86">
        <f t="shared" ref="J35:J38" si="12">IF(C35="AIP",(F35*0.1),(IF(C35="AIP-MY",F35*0.1,F35-I35)))</f>
        <v>0</v>
      </c>
      <c r="K35" s="122"/>
      <c r="L35" s="123"/>
      <c r="M35" s="124"/>
      <c r="N35" s="78"/>
    </row>
    <row r="36" spans="1:14" ht="12.75" customHeight="1" x14ac:dyDescent="0.2">
      <c r="A36" s="132"/>
      <c r="B36" s="135"/>
      <c r="C36" s="67"/>
      <c r="D36" s="138"/>
      <c r="E36" s="138"/>
      <c r="F36" s="68"/>
      <c r="G36" s="69">
        <f t="shared" ref="G36:G38" si="13">IF(C36="AIP",(+F36*0.9)-H36,(IF(C36="AIP-MY",(F36*0.9),0)))</f>
        <v>0</v>
      </c>
      <c r="H36" s="70">
        <f>IF(C36="AIP",IF((F36*0.9&gt;(B34-G34-G35)),((F36*0.9)-(B34-G34-G35)),0),0)</f>
        <v>0</v>
      </c>
      <c r="I36" s="70"/>
      <c r="J36" s="86">
        <f t="shared" si="12"/>
        <v>0</v>
      </c>
      <c r="K36" s="122"/>
      <c r="L36" s="123"/>
      <c r="M36" s="124"/>
      <c r="N36" s="78"/>
    </row>
    <row r="37" spans="1:14" ht="12.75" customHeight="1" x14ac:dyDescent="0.2">
      <c r="A37" s="132"/>
      <c r="B37" s="135"/>
      <c r="C37" s="67"/>
      <c r="D37" s="138"/>
      <c r="E37" s="138"/>
      <c r="F37" s="68"/>
      <c r="G37" s="69">
        <f t="shared" si="13"/>
        <v>0</v>
      </c>
      <c r="H37" s="70">
        <f>IF(C37="AIP",IF((F37*0.9&gt;(B34-G34-G35-G36)),((F37*0.9)-(B34-G34-G35-G36)),0),0)</f>
        <v>0</v>
      </c>
      <c r="I37" s="70"/>
      <c r="J37" s="86">
        <f t="shared" si="12"/>
        <v>0</v>
      </c>
      <c r="K37" s="122"/>
      <c r="L37" s="123"/>
      <c r="M37" s="124"/>
      <c r="N37" s="78"/>
    </row>
    <row r="38" spans="1:14" s="4" customFormat="1" ht="12.75" customHeight="1" thickBot="1" x14ac:dyDescent="0.25">
      <c r="A38" s="133"/>
      <c r="B38" s="136"/>
      <c r="C38" s="71"/>
      <c r="D38" s="139"/>
      <c r="E38" s="139"/>
      <c r="F38" s="72"/>
      <c r="G38" s="73">
        <f t="shared" si="13"/>
        <v>0</v>
      </c>
      <c r="H38" s="74">
        <f>IF(C38="AIP",IF((F38*0.9&gt;(B34-G34-G35-G36-G37-G37)),((F38*0.9)-(B34-G34-G35-G36-G37-G37)),0),0)</f>
        <v>0</v>
      </c>
      <c r="I38" s="74"/>
      <c r="J38" s="87">
        <f t="shared" si="12"/>
        <v>0</v>
      </c>
      <c r="K38" s="125"/>
      <c r="L38" s="126"/>
      <c r="M38" s="127"/>
      <c r="N38" s="81"/>
    </row>
    <row r="39" spans="1:14" ht="15.95" customHeight="1" thickBot="1" x14ac:dyDescent="0.25">
      <c r="A39" s="39"/>
      <c r="B39" s="59">
        <f>+B34-G39</f>
        <v>0</v>
      </c>
      <c r="C39" s="50" t="s">
        <v>18</v>
      </c>
      <c r="D39" s="46"/>
      <c r="E39" s="40" t="str">
        <f>TEXT($J$1+4,"####")&amp;" Annual Subtotals:"</f>
        <v>2027 Annual Subtotals:</v>
      </c>
      <c r="F39" s="41">
        <f>SUM(F34:F38)</f>
        <v>0</v>
      </c>
      <c r="G39" s="42">
        <f>SUM(G34:G38)</f>
        <v>0</v>
      </c>
      <c r="H39" s="42">
        <f>SUM(H34:H38)</f>
        <v>0</v>
      </c>
      <c r="I39" s="42">
        <f>SUM(I34:I38)</f>
        <v>0</v>
      </c>
      <c r="J39" s="43">
        <f>SUM(J34:J38)</f>
        <v>0</v>
      </c>
      <c r="K39" s="41">
        <f t="shared" ref="K39:M39" si="14">SUM(K34:K38)</f>
        <v>0</v>
      </c>
      <c r="L39" s="42">
        <f t="shared" si="14"/>
        <v>0</v>
      </c>
      <c r="M39" s="128">
        <f t="shared" si="14"/>
        <v>0</v>
      </c>
      <c r="N39" s="78"/>
    </row>
    <row r="40" spans="1:14" ht="15.95" customHeight="1" thickBot="1" x14ac:dyDescent="0.25">
      <c r="A40" s="44"/>
      <c r="B40" s="45"/>
      <c r="C40" s="45"/>
      <c r="D40" s="45"/>
      <c r="E40" s="93" t="s">
        <v>28</v>
      </c>
      <c r="F40" s="58">
        <f>F15+F21+F27+F33+F39</f>
        <v>0</v>
      </c>
      <c r="G40" s="58">
        <f t="shared" ref="G40:M40" si="15">G15+G21+G27+G33+G39</f>
        <v>0</v>
      </c>
      <c r="H40" s="58">
        <f t="shared" si="15"/>
        <v>0</v>
      </c>
      <c r="I40" s="58">
        <f t="shared" si="15"/>
        <v>0</v>
      </c>
      <c r="J40" s="58">
        <f t="shared" si="15"/>
        <v>0</v>
      </c>
      <c r="K40" s="58">
        <f t="shared" si="15"/>
        <v>0</v>
      </c>
      <c r="L40" s="58">
        <f t="shared" si="15"/>
        <v>0</v>
      </c>
      <c r="M40" s="58">
        <f t="shared" si="15"/>
        <v>0</v>
      </c>
    </row>
    <row r="41" spans="1:14" x14ac:dyDescent="0.2">
      <c r="A41" s="5"/>
      <c r="B41" s="6"/>
      <c r="C41" s="5"/>
    </row>
    <row r="42" spans="1:14" ht="15.75" x14ac:dyDescent="0.25">
      <c r="A42" s="11" t="s">
        <v>5</v>
      </c>
      <c r="B42" s="12"/>
      <c r="C42" s="13"/>
      <c r="D42" s="14"/>
      <c r="E42" s="13"/>
      <c r="F42" s="15" t="s">
        <v>6</v>
      </c>
      <c r="G42" s="75"/>
      <c r="H42" s="76"/>
    </row>
    <row r="43" spans="1:14" x14ac:dyDescent="0.2">
      <c r="B43" s="9"/>
      <c r="C43" s="7"/>
    </row>
  </sheetData>
  <mergeCells count="43">
    <mergeCell ref="A1:D1"/>
    <mergeCell ref="A8:A9"/>
    <mergeCell ref="B8:B9"/>
    <mergeCell ref="C8:C9"/>
    <mergeCell ref="D8:E9"/>
    <mergeCell ref="G8:J8"/>
    <mergeCell ref="A10:A14"/>
    <mergeCell ref="B10:B14"/>
    <mergeCell ref="D10:E10"/>
    <mergeCell ref="D11:E11"/>
    <mergeCell ref="D12:E12"/>
    <mergeCell ref="D13:E13"/>
    <mergeCell ref="D14:E14"/>
    <mergeCell ref="F8:F9"/>
    <mergeCell ref="A16:A20"/>
    <mergeCell ref="B16:B20"/>
    <mergeCell ref="D16:E16"/>
    <mergeCell ref="D17:E17"/>
    <mergeCell ref="D18:E18"/>
    <mergeCell ref="D19:E19"/>
    <mergeCell ref="D20:E20"/>
    <mergeCell ref="B22:B26"/>
    <mergeCell ref="D22:E22"/>
    <mergeCell ref="D23:E23"/>
    <mergeCell ref="D24:E24"/>
    <mergeCell ref="D25:E25"/>
    <mergeCell ref="D26:E26"/>
    <mergeCell ref="K8:M8"/>
    <mergeCell ref="A34:A38"/>
    <mergeCell ref="B34:B38"/>
    <mergeCell ref="D34:E34"/>
    <mergeCell ref="D35:E35"/>
    <mergeCell ref="D36:E36"/>
    <mergeCell ref="D37:E37"/>
    <mergeCell ref="D38:E38"/>
    <mergeCell ref="A28:A32"/>
    <mergeCell ref="B28:B32"/>
    <mergeCell ref="D28:E28"/>
    <mergeCell ref="D29:E29"/>
    <mergeCell ref="D30:E30"/>
    <mergeCell ref="D31:E31"/>
    <mergeCell ref="D32:E32"/>
    <mergeCell ref="A22:A26"/>
  </mergeCells>
  <conditionalFormatting sqref="I10:I14">
    <cfRule type="expression" dxfId="125" priority="32">
      <formula>COUNTA($C$10)-1</formula>
    </cfRule>
    <cfRule type="expression" dxfId="124" priority="50" stopIfTrue="1">
      <formula>#REF!&gt;1</formula>
    </cfRule>
    <cfRule type="expression" dxfId="123" priority="51" stopIfTrue="1">
      <formula>#REF!&gt;0.5</formula>
    </cfRule>
  </conditionalFormatting>
  <conditionalFormatting sqref="B3:B6">
    <cfRule type="containsBlanks" dxfId="122" priority="49">
      <formula>LEN(TRIM(B3))=0</formula>
    </cfRule>
  </conditionalFormatting>
  <conditionalFormatting sqref="J1">
    <cfRule type="containsBlanks" dxfId="121" priority="48">
      <formula>LEN(TRIM(J1))=0</formula>
    </cfRule>
  </conditionalFormatting>
  <conditionalFormatting sqref="C10:F10">
    <cfRule type="containsBlanks" dxfId="120" priority="47">
      <formula>LEN(TRIM(C10))=0</formula>
    </cfRule>
  </conditionalFormatting>
  <conditionalFormatting sqref="C11:F14">
    <cfRule type="expression" dxfId="119" priority="46" stopIfTrue="1">
      <formula>COUNTA($C$10)-1</formula>
    </cfRule>
  </conditionalFormatting>
  <conditionalFormatting sqref="C16:F16">
    <cfRule type="containsBlanks" dxfId="118" priority="45">
      <formula>LEN(TRIM(C16))=0</formula>
    </cfRule>
  </conditionalFormatting>
  <conditionalFormatting sqref="C17:F20">
    <cfRule type="expression" dxfId="117" priority="44" stopIfTrue="1">
      <formula>COUNTA($C$16)-1</formula>
    </cfRule>
  </conditionalFormatting>
  <conditionalFormatting sqref="C22:F22">
    <cfRule type="containsBlanks" dxfId="116" priority="43">
      <formula>LEN(TRIM(C22))=0</formula>
    </cfRule>
  </conditionalFormatting>
  <conditionalFormatting sqref="C23:F26">
    <cfRule type="expression" dxfId="115" priority="42" stopIfTrue="1">
      <formula>COUNTA($C$22)-1</formula>
    </cfRule>
  </conditionalFormatting>
  <conditionalFormatting sqref="C28:F28">
    <cfRule type="containsBlanks" dxfId="114" priority="41">
      <formula>LEN(TRIM(C28))=0</formula>
    </cfRule>
  </conditionalFormatting>
  <conditionalFormatting sqref="C29:F32">
    <cfRule type="expression" dxfId="113" priority="40" stopIfTrue="1">
      <formula>COUNTA($C$28)-1</formula>
    </cfRule>
  </conditionalFormatting>
  <conditionalFormatting sqref="C34:F34">
    <cfRule type="containsBlanks" dxfId="112" priority="39">
      <formula>LEN(TRIM(C34))=0</formula>
    </cfRule>
  </conditionalFormatting>
  <conditionalFormatting sqref="C35:F38">
    <cfRule type="expression" dxfId="111" priority="38" stopIfTrue="1">
      <formula>COUNTA($C$34)-1</formula>
    </cfRule>
  </conditionalFormatting>
  <conditionalFormatting sqref="C3:D6">
    <cfRule type="expression" dxfId="110" priority="37">
      <formula>COUNTA($J$1)-1</formula>
    </cfRule>
  </conditionalFormatting>
  <conditionalFormatting sqref="A10:A14 A16:A20 A22:A26 A28:A32 A34:A38">
    <cfRule type="expression" dxfId="109" priority="36">
      <formula>COUNTA($J$1)-1</formula>
    </cfRule>
  </conditionalFormatting>
  <conditionalFormatting sqref="G10:H14">
    <cfRule type="expression" dxfId="108" priority="35">
      <formula>COUNTA($F$10)-1</formula>
    </cfRule>
  </conditionalFormatting>
  <conditionalFormatting sqref="J10:J14">
    <cfRule type="expression" dxfId="107" priority="34">
      <formula>COUNTA($F$10)-1</formula>
    </cfRule>
  </conditionalFormatting>
  <conditionalFormatting sqref="E15 E21 E27 E33 E39">
    <cfRule type="expression" dxfId="106" priority="33">
      <formula>COUNTA($J$1)-1</formula>
    </cfRule>
  </conditionalFormatting>
  <conditionalFormatting sqref="I16:I20">
    <cfRule type="expression" dxfId="105" priority="27">
      <formula>COUNTA($C$16)-1</formula>
    </cfRule>
    <cfRule type="expression" dxfId="104" priority="30" stopIfTrue="1">
      <formula>#REF!&gt;1</formula>
    </cfRule>
    <cfRule type="expression" dxfId="103" priority="31" stopIfTrue="1">
      <formula>#REF!&gt;0.5</formula>
    </cfRule>
  </conditionalFormatting>
  <conditionalFormatting sqref="G16:H20">
    <cfRule type="expression" dxfId="102" priority="29">
      <formula>COUNTA($F$10)-1</formula>
    </cfRule>
  </conditionalFormatting>
  <conditionalFormatting sqref="J16:J20">
    <cfRule type="expression" dxfId="101" priority="28">
      <formula>COUNTA($F$10)-1</formula>
    </cfRule>
  </conditionalFormatting>
  <conditionalFormatting sqref="I22:I26">
    <cfRule type="expression" dxfId="100" priority="22">
      <formula>COUNTA($C$22)-1</formula>
    </cfRule>
    <cfRule type="expression" dxfId="99" priority="25" stopIfTrue="1">
      <formula>#REF!&gt;1</formula>
    </cfRule>
    <cfRule type="expression" dxfId="98" priority="26" stopIfTrue="1">
      <formula>#REF!&gt;0.5</formula>
    </cfRule>
  </conditionalFormatting>
  <conditionalFormatting sqref="G22:H26">
    <cfRule type="expression" dxfId="97" priority="24">
      <formula>COUNTA($F$10)-1</formula>
    </cfRule>
  </conditionalFormatting>
  <conditionalFormatting sqref="J22:J26">
    <cfRule type="expression" dxfId="96" priority="23">
      <formula>COUNTA($F$10)-1</formula>
    </cfRule>
  </conditionalFormatting>
  <conditionalFormatting sqref="I28:I32">
    <cfRule type="expression" dxfId="95" priority="17">
      <formula>COUNTA($C$28)-1</formula>
    </cfRule>
    <cfRule type="expression" dxfId="94" priority="20" stopIfTrue="1">
      <formula>#REF!&gt;1</formula>
    </cfRule>
    <cfRule type="expression" dxfId="93" priority="21" stopIfTrue="1">
      <formula>#REF!&gt;0.5</formula>
    </cfRule>
  </conditionalFormatting>
  <conditionalFormatting sqref="G28:H32">
    <cfRule type="expression" dxfId="92" priority="19">
      <formula>COUNTA($F$10)-1</formula>
    </cfRule>
  </conditionalFormatting>
  <conditionalFormatting sqref="J28:J32">
    <cfRule type="expression" dxfId="91" priority="18">
      <formula>COUNTA($F$10)-1</formula>
    </cfRule>
  </conditionalFormatting>
  <conditionalFormatting sqref="I34:I38">
    <cfRule type="expression" dxfId="90" priority="12">
      <formula>COUNTA($C$34)-1</formula>
    </cfRule>
    <cfRule type="expression" dxfId="89" priority="15" stopIfTrue="1">
      <formula>#REF!&gt;1</formula>
    </cfRule>
    <cfRule type="expression" dxfId="88" priority="16" stopIfTrue="1">
      <formula>#REF!&gt;0.5</formula>
    </cfRule>
  </conditionalFormatting>
  <conditionalFormatting sqref="G34:H38">
    <cfRule type="expression" dxfId="87" priority="14">
      <formula>COUNTA($F$10)-1</formula>
    </cfRule>
  </conditionalFormatting>
  <conditionalFormatting sqref="J34:J38">
    <cfRule type="expression" dxfId="86" priority="13">
      <formula>COUNTA($F$10)-1</formula>
    </cfRule>
  </conditionalFormatting>
  <conditionalFormatting sqref="B10:B39">
    <cfRule type="expression" dxfId="85" priority="52">
      <formula>COUNTA($B$6)-1</formula>
    </cfRule>
  </conditionalFormatting>
  <conditionalFormatting sqref="A1:D1">
    <cfRule type="containsBlanks" dxfId="84" priority="11">
      <formula>LEN(TRIM(A1))=0</formula>
    </cfRule>
  </conditionalFormatting>
  <printOptions horizontalCentered="1" verticalCentered="1"/>
  <pageMargins left="0.25" right="0.25" top="0.5" bottom="0" header="0.25" footer="0"/>
  <pageSetup scale="89" orientation="landscape" verticalDpi="4" r:id="rId1"/>
  <headerFooter alignWithMargins="0">
    <oddHeader>&amp;C&amp;"Arial,Bold"&amp;12 6 Year Capital Improvement Plan (CIP)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Funding Source" error="Press &quot;Cancel&quot; and use the pull down arrow to select the applicable Funding Source." promptTitle="Funding Source" prompt="Funding Source options are limited to the predefined list.">
          <x14:formula1>
            <xm:f>Sheet1!$A$4:$A$10</xm:f>
          </x14:formula1>
          <xm:sqref>C10:C14</xm:sqref>
        </x14:dataValidation>
        <x14:dataValidation type="list" allowBlank="1" showErrorMessage="1" errorTitle="Funding Source" error="Press &quot;Cancel&quot; and use the pull down arrow to select the applicable Funding Source.">
          <x14:formula1>
            <xm:f>Sheet1!$A$4:$A$10</xm:f>
          </x14:formula1>
          <xm:sqref>C34:C38 C16:C20 C22:C26 C28:C32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zoomScaleNormal="100" workbookViewId="0">
      <selection activeCell="J2" sqref="J2"/>
    </sheetView>
  </sheetViews>
  <sheetFormatPr defaultRowHeight="12.75" x14ac:dyDescent="0.2"/>
  <cols>
    <col min="1" max="1" width="5" customWidth="1"/>
    <col min="2" max="2" width="11.5703125" customWidth="1"/>
    <col min="3" max="3" width="8.28515625" customWidth="1"/>
    <col min="4" max="4" width="34.5703125" customWidth="1"/>
    <col min="5" max="5" width="18.5703125" style="2" customWidth="1"/>
    <col min="6" max="6" width="12.140625" style="2" customWidth="1"/>
    <col min="7" max="7" width="11.42578125" style="2" customWidth="1"/>
    <col min="8" max="8" width="13.140625" style="2" customWidth="1"/>
    <col min="9" max="9" width="11.7109375" style="2" customWidth="1"/>
    <col min="10" max="10" width="9.42578125" customWidth="1"/>
    <col min="11" max="13" width="12.7109375" customWidth="1"/>
  </cols>
  <sheetData>
    <row r="1" spans="1:14" ht="19.5" customHeight="1" x14ac:dyDescent="0.25">
      <c r="A1" s="129" t="s">
        <v>26</v>
      </c>
      <c r="B1" s="130"/>
      <c r="C1" s="130"/>
      <c r="D1" s="130"/>
      <c r="E1" s="91"/>
      <c r="F1" s="91"/>
      <c r="G1" s="91"/>
      <c r="H1" s="25"/>
      <c r="I1" s="26" t="s">
        <v>7</v>
      </c>
      <c r="J1" s="94">
        <v>2023</v>
      </c>
    </row>
    <row r="2" spans="1:14" ht="12" customHeight="1" x14ac:dyDescent="0.25">
      <c r="A2" s="49"/>
      <c r="B2" s="27"/>
      <c r="C2" s="27"/>
      <c r="D2" s="27"/>
      <c r="E2" s="8"/>
      <c r="F2" s="8"/>
      <c r="G2" s="8"/>
      <c r="H2" s="8"/>
      <c r="I2" s="8"/>
      <c r="J2" s="84"/>
    </row>
    <row r="3" spans="1:14" ht="16.5" customHeight="1" x14ac:dyDescent="0.25">
      <c r="A3" s="24"/>
      <c r="B3" s="61"/>
      <c r="C3" s="30" t="str">
        <f>TEXT($J$1-3,"####")&amp;" Entitlement Balance (Expires FY"&amp;TEXT($J$1-2000,0)&amp;")"</f>
        <v>2020 Entitlement Balance (Expires FY23)</v>
      </c>
      <c r="D3" s="27"/>
      <c r="E3" s="8"/>
      <c r="F3" s="21"/>
      <c r="G3" s="22"/>
      <c r="H3" s="51" t="s">
        <v>19</v>
      </c>
      <c r="I3" s="22"/>
      <c r="J3" s="28"/>
    </row>
    <row r="4" spans="1:14" ht="14.1" customHeight="1" x14ac:dyDescent="0.25">
      <c r="A4" s="29"/>
      <c r="B4" s="92"/>
      <c r="C4" s="30" t="str">
        <f>TEXT($J$1-2,"####")&amp;" Entitlement Balance (Expires FY"&amp;TEXT($J$1-1999,0)&amp;")"</f>
        <v>2021 Entitlement Balance (Expires FY24)</v>
      </c>
      <c r="D4" s="10"/>
      <c r="E4" s="77"/>
      <c r="F4" s="88" t="s">
        <v>21</v>
      </c>
      <c r="G4" s="20"/>
      <c r="H4" s="20"/>
      <c r="I4" s="20"/>
      <c r="J4" s="52"/>
    </row>
    <row r="5" spans="1:14" ht="14.1" customHeight="1" x14ac:dyDescent="0.2">
      <c r="A5" s="24"/>
      <c r="B5" s="62"/>
      <c r="C5" s="30" t="str">
        <f>TEXT($J$1-1,"####")&amp;" Entitlement Balance (Expires FY"&amp;TEXT($J$1-1998,0)&amp;")"</f>
        <v>2022 Entitlement Balance (Expires FY25)</v>
      </c>
      <c r="D5" s="10"/>
      <c r="E5" s="8"/>
      <c r="F5" s="89" t="s">
        <v>22</v>
      </c>
      <c r="G5" s="16"/>
      <c r="H5" s="16"/>
      <c r="I5" s="17"/>
      <c r="J5" s="53"/>
    </row>
    <row r="6" spans="1:14" ht="14.1" customHeight="1" x14ac:dyDescent="0.2">
      <c r="A6" s="24"/>
      <c r="B6" s="61"/>
      <c r="C6" s="47" t="str">
        <f>TEXT($J$1,"####")&amp;" Entitlement (for planning purposes through "&amp;TEXT($J$1+5,0)&amp;")"</f>
        <v>2023 Entitlement (for planning purposes through 2028)</v>
      </c>
      <c r="D6" s="48"/>
      <c r="E6" s="8"/>
      <c r="F6" s="90" t="s">
        <v>23</v>
      </c>
      <c r="G6" s="18"/>
      <c r="H6" s="18"/>
      <c r="I6" s="19"/>
      <c r="J6" s="54"/>
    </row>
    <row r="7" spans="1:14" ht="12.75" customHeight="1" thickBot="1" x14ac:dyDescent="0.4">
      <c r="A7" s="31"/>
      <c r="B7" s="32"/>
      <c r="C7" s="32"/>
      <c r="D7" s="33"/>
      <c r="E7" s="34"/>
      <c r="F7" s="34"/>
      <c r="G7" s="34"/>
      <c r="H7" s="35"/>
      <c r="I7" s="35"/>
      <c r="J7" s="36"/>
      <c r="K7" s="1"/>
    </row>
    <row r="8" spans="1:14" ht="14.1" customHeight="1" x14ac:dyDescent="0.2">
      <c r="A8" s="143" t="s">
        <v>2</v>
      </c>
      <c r="B8" s="145" t="s">
        <v>3</v>
      </c>
      <c r="C8" s="147" t="s">
        <v>1</v>
      </c>
      <c r="D8" s="149" t="s">
        <v>4</v>
      </c>
      <c r="E8" s="150"/>
      <c r="F8" s="153" t="s">
        <v>24</v>
      </c>
      <c r="G8" s="140" t="s">
        <v>25</v>
      </c>
      <c r="H8" s="141"/>
      <c r="I8" s="141"/>
      <c r="J8" s="142"/>
      <c r="K8" s="140" t="s">
        <v>27</v>
      </c>
      <c r="L8" s="141"/>
      <c r="M8" s="142"/>
    </row>
    <row r="9" spans="1:14" ht="13.5" thickBot="1" x14ac:dyDescent="0.25">
      <c r="A9" s="144"/>
      <c r="B9" s="146"/>
      <c r="C9" s="148"/>
      <c r="D9" s="151"/>
      <c r="E9" s="152"/>
      <c r="F9" s="154"/>
      <c r="G9" s="37" t="s">
        <v>0</v>
      </c>
      <c r="H9" s="37" t="s">
        <v>16</v>
      </c>
      <c r="I9" s="37" t="s">
        <v>9</v>
      </c>
      <c r="J9" s="38" t="s">
        <v>8</v>
      </c>
      <c r="K9" s="95" t="s">
        <v>13</v>
      </c>
      <c r="L9" s="37" t="s">
        <v>14</v>
      </c>
      <c r="M9" s="38" t="s">
        <v>17</v>
      </c>
    </row>
    <row r="10" spans="1:14" ht="12.75" customHeight="1" x14ac:dyDescent="0.2">
      <c r="A10" s="131">
        <f>J1</f>
        <v>2023</v>
      </c>
      <c r="B10" s="134">
        <f>+SUM($B$3:$B$6)</f>
        <v>0</v>
      </c>
      <c r="C10" s="63"/>
      <c r="D10" s="137"/>
      <c r="E10" s="137"/>
      <c r="F10" s="64"/>
      <c r="G10" s="65">
        <f>IF(C10="AIP",(+F10*0.9)-H10,(IF(C10="AIP-MY",(F10*0.9),0)))</f>
        <v>0</v>
      </c>
      <c r="H10" s="66">
        <f>IF(C10="AIP",IF((F10*0.9&gt;B10),(F10*0.9)-B10,0),0)</f>
        <v>0</v>
      </c>
      <c r="I10" s="66"/>
      <c r="J10" s="85">
        <f>IF(C10="AIP",(F10*0.1),(IF(C10="AIP-MY",F10*0.1,F10-I10)))</f>
        <v>0</v>
      </c>
      <c r="K10" s="96"/>
      <c r="L10" s="97"/>
      <c r="M10" s="98"/>
      <c r="N10" s="78"/>
    </row>
    <row r="11" spans="1:14" ht="12.75" customHeight="1" x14ac:dyDescent="0.2">
      <c r="A11" s="132"/>
      <c r="B11" s="135"/>
      <c r="C11" s="67"/>
      <c r="D11" s="138"/>
      <c r="E11" s="138"/>
      <c r="F11" s="68"/>
      <c r="G11" s="69">
        <f t="shared" ref="G11:G14" si="0">IF(C11="AIP",(+F11*0.9)-H11,(IF(C11="AIP-MY",(F11*0.9),0)))</f>
        <v>0</v>
      </c>
      <c r="H11" s="70">
        <f>IF(C11="AIP",IF((F11*0.9&gt;(B10-G10)),((F11*0.9)-(B10-G10)),0),0)</f>
        <v>0</v>
      </c>
      <c r="I11" s="70"/>
      <c r="J11" s="86">
        <f t="shared" ref="J11:J14" si="1">IF(C11="AIP",(F11*0.1),(IF(C11="AIP-MY",F11*0.1,F11-I11)))</f>
        <v>0</v>
      </c>
      <c r="K11" s="99"/>
      <c r="L11" s="100"/>
      <c r="M11" s="101"/>
      <c r="N11" s="78"/>
    </row>
    <row r="12" spans="1:14" ht="12.75" customHeight="1" x14ac:dyDescent="0.2">
      <c r="A12" s="132"/>
      <c r="B12" s="135"/>
      <c r="C12" s="67"/>
      <c r="D12" s="138"/>
      <c r="E12" s="138"/>
      <c r="F12" s="68"/>
      <c r="G12" s="69">
        <f t="shared" si="0"/>
        <v>0</v>
      </c>
      <c r="H12" s="70">
        <f>IF(C12="AIP",IF((F12*0.9&gt;(B10-G10-G11)),((F12*0.9)-(B10-G10-G11)),0),0)</f>
        <v>0</v>
      </c>
      <c r="I12" s="70"/>
      <c r="J12" s="86">
        <f t="shared" si="1"/>
        <v>0</v>
      </c>
      <c r="K12" s="99"/>
      <c r="L12" s="100"/>
      <c r="M12" s="101"/>
      <c r="N12" s="78"/>
    </row>
    <row r="13" spans="1:14" ht="12.75" customHeight="1" x14ac:dyDescent="0.2">
      <c r="A13" s="132"/>
      <c r="B13" s="135"/>
      <c r="C13" s="67"/>
      <c r="D13" s="138"/>
      <c r="E13" s="138"/>
      <c r="F13" s="68"/>
      <c r="G13" s="69">
        <f t="shared" si="0"/>
        <v>0</v>
      </c>
      <c r="H13" s="70">
        <f>IF(C13="AIP",IF((F13*0.9&gt;(B10-G10-G11-G12)),((F13*0.9)-(B10-G10-G11-G12)),0),0)</f>
        <v>0</v>
      </c>
      <c r="I13" s="70"/>
      <c r="J13" s="86">
        <f t="shared" si="1"/>
        <v>0</v>
      </c>
      <c r="K13" s="99"/>
      <c r="L13" s="100"/>
      <c r="M13" s="101"/>
      <c r="N13" s="78"/>
    </row>
    <row r="14" spans="1:14" s="4" customFormat="1" ht="12.75" customHeight="1" thickBot="1" x14ac:dyDescent="0.25">
      <c r="A14" s="133"/>
      <c r="B14" s="136"/>
      <c r="C14" s="71"/>
      <c r="D14" s="139"/>
      <c r="E14" s="139"/>
      <c r="F14" s="72"/>
      <c r="G14" s="73">
        <f t="shared" si="0"/>
        <v>0</v>
      </c>
      <c r="H14" s="74">
        <f>IF(C14="AIP",IF((F14*0.9&gt;(B10-G10-G11-G12-G13-G13)),((F14*0.9)-(B10-G10-G11-G12-G13-G13)),0),0)</f>
        <v>0</v>
      </c>
      <c r="I14" s="74"/>
      <c r="J14" s="87">
        <f t="shared" si="1"/>
        <v>0</v>
      </c>
      <c r="K14" s="102"/>
      <c r="L14" s="103"/>
      <c r="M14" s="104"/>
      <c r="N14" s="81"/>
    </row>
    <row r="15" spans="1:14" ht="15.95" customHeight="1" thickBot="1" x14ac:dyDescent="0.25">
      <c r="A15" s="39"/>
      <c r="B15" s="59">
        <f>+B10-G15</f>
        <v>0</v>
      </c>
      <c r="C15" s="50" t="s">
        <v>18</v>
      </c>
      <c r="D15" s="46"/>
      <c r="E15" s="40" t="str">
        <f>TEXT($J$1,"####")&amp;" Annual Subtotals:"</f>
        <v>2023 Annual Subtotals:</v>
      </c>
      <c r="F15" s="55">
        <f>SUM(F10:F14)</f>
        <v>0</v>
      </c>
      <c r="G15" s="56">
        <f>SUM(G10:G14)</f>
        <v>0</v>
      </c>
      <c r="H15" s="56">
        <f>SUM(H10:H14)</f>
        <v>0</v>
      </c>
      <c r="I15" s="56">
        <f>SUM(I10:I14)</f>
        <v>0</v>
      </c>
      <c r="J15" s="57">
        <f>SUM(J10:J14)</f>
        <v>0</v>
      </c>
      <c r="K15" s="57">
        <f t="shared" ref="K15:M15" si="2">SUM(K10:K14)</f>
        <v>0</v>
      </c>
      <c r="L15" s="57">
        <f t="shared" si="2"/>
        <v>0</v>
      </c>
      <c r="M15" s="57">
        <f t="shared" si="2"/>
        <v>0</v>
      </c>
      <c r="N15" s="78"/>
    </row>
    <row r="16" spans="1:14" ht="12.75" customHeight="1" x14ac:dyDescent="0.2">
      <c r="A16" s="131">
        <f>A10+1</f>
        <v>2024</v>
      </c>
      <c r="B16" s="134">
        <f>IF((B4+B5+2*$B$6&gt;B15+$B$6),(B15+$B$6),(B4+B5+2*$B$6))</f>
        <v>0</v>
      </c>
      <c r="C16" s="63"/>
      <c r="D16" s="137"/>
      <c r="E16" s="137"/>
      <c r="F16" s="64"/>
      <c r="G16" s="65">
        <f>IF(C16="AIP",(+F16*0.9)-H16,(IF(C16="AIP-MY",(F16*0.9),0)))</f>
        <v>0</v>
      </c>
      <c r="H16" s="66">
        <f>IF(C16="AIP",IF((F16*0.9&gt;B16),(F16*0.9)-B16,0),0)</f>
        <v>0</v>
      </c>
      <c r="I16" s="66"/>
      <c r="J16" s="85">
        <f>IF(C16="AIP",(F16*0.1),(IF(C16="AIP-MY",F16*0.1,F16-I16)))</f>
        <v>0</v>
      </c>
      <c r="K16" s="105"/>
      <c r="L16" s="106"/>
      <c r="M16" s="107"/>
      <c r="N16" s="78"/>
    </row>
    <row r="17" spans="1:14" ht="12.75" customHeight="1" x14ac:dyDescent="0.2">
      <c r="A17" s="132"/>
      <c r="B17" s="135"/>
      <c r="C17" s="67"/>
      <c r="D17" s="138"/>
      <c r="E17" s="138"/>
      <c r="F17" s="68"/>
      <c r="G17" s="69">
        <f t="shared" ref="G17:G20" si="3">IF(C17="AIP",(+F17*0.9)-H17,(IF(C17="AIP-MY",(F17*0.9),0)))</f>
        <v>0</v>
      </c>
      <c r="H17" s="70">
        <f>IF(C17="AIP",IF((F17*0.9&gt;(B16-G16)),((F17*0.9)-(B16-G16)),0),0)</f>
        <v>0</v>
      </c>
      <c r="I17" s="70"/>
      <c r="J17" s="86">
        <f t="shared" ref="J17:J20" si="4">IF(C17="AIP",(F17*0.1),(IF(C17="AIP-MY",F17*0.1,F17-I17)))</f>
        <v>0</v>
      </c>
      <c r="K17" s="108"/>
      <c r="L17" s="109"/>
      <c r="M17" s="110"/>
      <c r="N17" s="78"/>
    </row>
    <row r="18" spans="1:14" ht="12.75" customHeight="1" x14ac:dyDescent="0.2">
      <c r="A18" s="132"/>
      <c r="B18" s="135"/>
      <c r="C18" s="67"/>
      <c r="D18" s="138"/>
      <c r="E18" s="138"/>
      <c r="F18" s="68"/>
      <c r="G18" s="69">
        <f t="shared" si="3"/>
        <v>0</v>
      </c>
      <c r="H18" s="70">
        <f>IF(C18="AIP",IF((F18*0.9&gt;(B16-G16-G17)),((F18*0.9)-(B16-G16-G17)),0),0)</f>
        <v>0</v>
      </c>
      <c r="I18" s="70"/>
      <c r="J18" s="86">
        <f t="shared" si="4"/>
        <v>0</v>
      </c>
      <c r="K18" s="108"/>
      <c r="L18" s="109"/>
      <c r="M18" s="110"/>
      <c r="N18" s="78"/>
    </row>
    <row r="19" spans="1:14" ht="12.75" customHeight="1" x14ac:dyDescent="0.2">
      <c r="A19" s="132"/>
      <c r="B19" s="135"/>
      <c r="C19" s="67"/>
      <c r="D19" s="138"/>
      <c r="E19" s="138"/>
      <c r="F19" s="68"/>
      <c r="G19" s="69">
        <f t="shared" si="3"/>
        <v>0</v>
      </c>
      <c r="H19" s="70">
        <f>IF(C19="AIP",IF((F19*0.9&gt;(B16-G16-G17-G18)),((F19*0.9)-(B16-G16-G17-G18)),0),0)</f>
        <v>0</v>
      </c>
      <c r="I19" s="70"/>
      <c r="J19" s="86">
        <f t="shared" si="4"/>
        <v>0</v>
      </c>
      <c r="K19" s="108"/>
      <c r="L19" s="109"/>
      <c r="M19" s="110"/>
      <c r="N19" s="78"/>
    </row>
    <row r="20" spans="1:14" s="3" customFormat="1" ht="12.75" customHeight="1" thickBot="1" x14ac:dyDescent="0.25">
      <c r="A20" s="133"/>
      <c r="B20" s="136"/>
      <c r="C20" s="71"/>
      <c r="D20" s="139"/>
      <c r="E20" s="139"/>
      <c r="F20" s="72"/>
      <c r="G20" s="73">
        <f t="shared" si="3"/>
        <v>0</v>
      </c>
      <c r="H20" s="74">
        <f>IF(C20="AIP",IF((F20*0.9&gt;(B16-G16-G17-G18-G19-G19)),((F20*0.9)-(B16-G16-G17-G18-G19-G19)),0),0)</f>
        <v>0</v>
      </c>
      <c r="I20" s="74"/>
      <c r="J20" s="87">
        <f t="shared" si="4"/>
        <v>0</v>
      </c>
      <c r="K20" s="111"/>
      <c r="L20" s="112"/>
      <c r="M20" s="113"/>
      <c r="N20" s="82"/>
    </row>
    <row r="21" spans="1:14" ht="15.95" customHeight="1" thickBot="1" x14ac:dyDescent="0.25">
      <c r="A21" s="39"/>
      <c r="B21" s="59">
        <f>+B16-G21</f>
        <v>0</v>
      </c>
      <c r="C21" s="50" t="s">
        <v>18</v>
      </c>
      <c r="D21" s="46"/>
      <c r="E21" s="40" t="str">
        <f>TEXT($J$1+1,"####")&amp;" Annual Subtotals:"</f>
        <v>2024 Annual Subtotals:</v>
      </c>
      <c r="F21" s="55">
        <f>SUM(F16:F20)</f>
        <v>0</v>
      </c>
      <c r="G21" s="56">
        <f>SUM(G16:G20)</f>
        <v>0</v>
      </c>
      <c r="H21" s="56">
        <f>SUM(H16:H20)</f>
        <v>0</v>
      </c>
      <c r="I21" s="56">
        <f>SUM(I16:I20)</f>
        <v>0</v>
      </c>
      <c r="J21" s="57">
        <f>SUM(J16:J20)</f>
        <v>0</v>
      </c>
      <c r="K21" s="57">
        <f t="shared" ref="K21:M21" si="5">SUM(K16:K20)</f>
        <v>0</v>
      </c>
      <c r="L21" s="57">
        <f t="shared" si="5"/>
        <v>0</v>
      </c>
      <c r="M21" s="57">
        <f t="shared" si="5"/>
        <v>0</v>
      </c>
      <c r="N21" s="78"/>
    </row>
    <row r="22" spans="1:14" ht="12.75" customHeight="1" x14ac:dyDescent="0.2">
      <c r="A22" s="131">
        <f>A16+1</f>
        <v>2025</v>
      </c>
      <c r="B22" s="134">
        <f>IF((B5+3*$B$6&gt;B21+$B$6),(B21+$B$6),(B5+3*$B$6))</f>
        <v>0</v>
      </c>
      <c r="C22" s="63"/>
      <c r="D22" s="137"/>
      <c r="E22" s="137"/>
      <c r="F22" s="64"/>
      <c r="G22" s="65">
        <f>IF(C22="AIP",(+F22*0.9)-H22,(IF(C22="AIP-MY",(F22*0.9),0)))</f>
        <v>0</v>
      </c>
      <c r="H22" s="66">
        <f>IF(C22="AIP",IF((F22*0.9&gt;B22),(F22*0.9)-B22,0),0)</f>
        <v>0</v>
      </c>
      <c r="I22" s="66"/>
      <c r="J22" s="85">
        <f>IF(C22="AIP",(F22*0.1),(IF(C22="AIP-MY",F22*0.1,F22-I22)))</f>
        <v>0</v>
      </c>
      <c r="K22" s="105"/>
      <c r="L22" s="106"/>
      <c r="M22" s="107"/>
      <c r="N22" s="78"/>
    </row>
    <row r="23" spans="1:14" ht="12.75" customHeight="1" x14ac:dyDescent="0.2">
      <c r="A23" s="132"/>
      <c r="B23" s="135"/>
      <c r="C23" s="67"/>
      <c r="D23" s="138"/>
      <c r="E23" s="138"/>
      <c r="F23" s="68"/>
      <c r="G23" s="69">
        <f t="shared" ref="G23:G26" si="6">IF(C23="AIP",(+F23*0.9)-H23,(IF(C23="AIP-MY",(F23*0.9),0)))</f>
        <v>0</v>
      </c>
      <c r="H23" s="70">
        <f>IF(C23="AIP",IF((F23*0.9&gt;(B22-G22)),((F23*0.9)-(B22-G22)),0),0)</f>
        <v>0</v>
      </c>
      <c r="I23" s="70"/>
      <c r="J23" s="86">
        <f t="shared" ref="J23:J26" si="7">IF(C23="AIP",(F23*0.1),(IF(C23="AIP-MY",F23*0.1,F23-I23)))</f>
        <v>0</v>
      </c>
      <c r="K23" s="108"/>
      <c r="L23" s="109"/>
      <c r="M23" s="110"/>
      <c r="N23" s="78"/>
    </row>
    <row r="24" spans="1:14" ht="12.75" customHeight="1" x14ac:dyDescent="0.2">
      <c r="A24" s="132"/>
      <c r="B24" s="135"/>
      <c r="C24" s="67"/>
      <c r="D24" s="138"/>
      <c r="E24" s="138"/>
      <c r="F24" s="68"/>
      <c r="G24" s="69">
        <f t="shared" si="6"/>
        <v>0</v>
      </c>
      <c r="H24" s="70">
        <f>IF(C24="AIP",IF((F24*0.9&gt;(B22-G22-G23)),((F24*0.9)-(B22-G22-G23)),0),0)</f>
        <v>0</v>
      </c>
      <c r="I24" s="70"/>
      <c r="J24" s="86">
        <f t="shared" si="7"/>
        <v>0</v>
      </c>
      <c r="K24" s="108"/>
      <c r="L24" s="109"/>
      <c r="M24" s="110"/>
      <c r="N24" s="78"/>
    </row>
    <row r="25" spans="1:14" ht="12.75" customHeight="1" x14ac:dyDescent="0.2">
      <c r="A25" s="132"/>
      <c r="B25" s="135"/>
      <c r="C25" s="67"/>
      <c r="D25" s="138"/>
      <c r="E25" s="138"/>
      <c r="F25" s="68"/>
      <c r="G25" s="69">
        <f t="shared" si="6"/>
        <v>0</v>
      </c>
      <c r="H25" s="70">
        <f>IF(C25="AIP",IF((F25*0.9&gt;(B22-G22-G23-G24)),((F25*0.9)-(B22-G22-G23-G24)),0),0)</f>
        <v>0</v>
      </c>
      <c r="I25" s="70"/>
      <c r="J25" s="86">
        <f t="shared" si="7"/>
        <v>0</v>
      </c>
      <c r="K25" s="108"/>
      <c r="L25" s="109"/>
      <c r="M25" s="110"/>
      <c r="N25" s="78"/>
    </row>
    <row r="26" spans="1:14" s="4" customFormat="1" ht="12.75" customHeight="1" thickBot="1" x14ac:dyDescent="0.25">
      <c r="A26" s="133"/>
      <c r="B26" s="136"/>
      <c r="C26" s="71"/>
      <c r="D26" s="139"/>
      <c r="E26" s="139"/>
      <c r="F26" s="72"/>
      <c r="G26" s="73">
        <f t="shared" si="6"/>
        <v>0</v>
      </c>
      <c r="H26" s="74">
        <f>IF(C26="AIP",IF((F26*0.9&gt;(B22-G22-G23-G24-G25-G25)),((F26*0.9)-(B22-G22-G23-G24-G25-G25)),0),0)</f>
        <v>0</v>
      </c>
      <c r="I26" s="74"/>
      <c r="J26" s="87">
        <f t="shared" si="7"/>
        <v>0</v>
      </c>
      <c r="K26" s="111"/>
      <c r="L26" s="114"/>
      <c r="M26" s="115"/>
      <c r="N26" s="81"/>
    </row>
    <row r="27" spans="1:14" ht="15.95" customHeight="1" thickBot="1" x14ac:dyDescent="0.25">
      <c r="A27" s="39"/>
      <c r="B27" s="59">
        <f>+B22-G27</f>
        <v>0</v>
      </c>
      <c r="C27" s="50" t="s">
        <v>18</v>
      </c>
      <c r="D27" s="46"/>
      <c r="E27" s="40" t="str">
        <f>TEXT($J$1+2,"####")&amp;" Annual Subtotals:"</f>
        <v>2025 Annual Subtotals:</v>
      </c>
      <c r="F27" s="55">
        <f>SUM(F22:F26)</f>
        <v>0</v>
      </c>
      <c r="G27" s="56">
        <f>SUM(G22:G26)</f>
        <v>0</v>
      </c>
      <c r="H27" s="56">
        <f>SUM(H22:H26)</f>
        <v>0</v>
      </c>
      <c r="I27" s="56">
        <f>SUM(I22:I26)</f>
        <v>0</v>
      </c>
      <c r="J27" s="57">
        <f>SUM(J22:J26)</f>
        <v>0</v>
      </c>
      <c r="K27" s="57">
        <f t="shared" ref="K27:M27" si="8">SUM(K22:K26)</f>
        <v>0</v>
      </c>
      <c r="L27" s="57">
        <f t="shared" si="8"/>
        <v>0</v>
      </c>
      <c r="M27" s="57">
        <f t="shared" si="8"/>
        <v>0</v>
      </c>
      <c r="N27" s="78"/>
    </row>
    <row r="28" spans="1:14" ht="12.75" customHeight="1" x14ac:dyDescent="0.2">
      <c r="A28" s="131">
        <f>A22+1</f>
        <v>2026</v>
      </c>
      <c r="B28" s="134">
        <f>IF((4*$B$6&gt;B27+$B$6),(B27+$B$6),(4*$B$6))</f>
        <v>0</v>
      </c>
      <c r="C28" s="63"/>
      <c r="D28" s="137"/>
      <c r="E28" s="137"/>
      <c r="F28" s="64"/>
      <c r="G28" s="65">
        <f>IF(C28="AIP",(+F28*0.9)-H28,(IF(C28="AIP-MY",(F28*0.9),0)))</f>
        <v>0</v>
      </c>
      <c r="H28" s="66">
        <f>IF(C28="AIP",IF((F28*0.9&gt;B28),(F28*0.9)-B28,0),0)</f>
        <v>0</v>
      </c>
      <c r="I28" s="66"/>
      <c r="J28" s="85">
        <f>IF(C28="AIP",(F28*0.1),(IF(C28="AIP-MY",F28*0.1,F28-I28)))</f>
        <v>0</v>
      </c>
      <c r="K28" s="105"/>
      <c r="L28" s="106"/>
      <c r="M28" s="107"/>
      <c r="N28" s="78"/>
    </row>
    <row r="29" spans="1:14" ht="12.75" customHeight="1" x14ac:dyDescent="0.2">
      <c r="A29" s="132"/>
      <c r="B29" s="135"/>
      <c r="C29" s="67"/>
      <c r="D29" s="138"/>
      <c r="E29" s="138"/>
      <c r="F29" s="68"/>
      <c r="G29" s="69">
        <f t="shared" ref="G29:G32" si="9">IF(C29="AIP",(+F29*0.9)-H29,(IF(C29="AIP-MY",(F29*0.9),0)))</f>
        <v>0</v>
      </c>
      <c r="H29" s="70">
        <f>IF(C29="AIP",IF((F29*0.9&gt;(B28-G28)),((F29*0.9)-(B28-G28)),0),0)</f>
        <v>0</v>
      </c>
      <c r="I29" s="70"/>
      <c r="J29" s="86">
        <f t="shared" ref="J29:J32" si="10">IF(C29="AIP",(F29*0.1),(IF(C29="AIP-MY",F29*0.1,F29-I29)))</f>
        <v>0</v>
      </c>
      <c r="K29" s="108"/>
      <c r="L29" s="109"/>
      <c r="M29" s="110"/>
      <c r="N29" s="78"/>
    </row>
    <row r="30" spans="1:14" ht="12.75" customHeight="1" x14ac:dyDescent="0.2">
      <c r="A30" s="132"/>
      <c r="B30" s="135"/>
      <c r="C30" s="67"/>
      <c r="D30" s="138"/>
      <c r="E30" s="138"/>
      <c r="F30" s="68"/>
      <c r="G30" s="69">
        <f t="shared" si="9"/>
        <v>0</v>
      </c>
      <c r="H30" s="70">
        <f>IF(C30="AIP",IF((F30*0.9&gt;(B28-G28-G29)),((F30*0.9)-(B28-G28-G29)),0),0)</f>
        <v>0</v>
      </c>
      <c r="I30" s="70"/>
      <c r="J30" s="86">
        <f t="shared" si="10"/>
        <v>0</v>
      </c>
      <c r="K30" s="116"/>
      <c r="L30" s="109"/>
      <c r="M30" s="110"/>
      <c r="N30" s="78"/>
    </row>
    <row r="31" spans="1:14" ht="12.75" customHeight="1" x14ac:dyDescent="0.2">
      <c r="A31" s="132"/>
      <c r="B31" s="135"/>
      <c r="C31" s="67"/>
      <c r="D31" s="138"/>
      <c r="E31" s="138"/>
      <c r="F31" s="68"/>
      <c r="G31" s="69">
        <f t="shared" si="9"/>
        <v>0</v>
      </c>
      <c r="H31" s="70">
        <f>IF(C31="AIP",IF((F31*0.9&gt;(B28-G28-G29-G30)),((F31*0.9)-(B28-G28-G29-G30)),0),0)</f>
        <v>0</v>
      </c>
      <c r="I31" s="70"/>
      <c r="J31" s="86">
        <f t="shared" si="10"/>
        <v>0</v>
      </c>
      <c r="K31" s="108"/>
      <c r="L31" s="109"/>
      <c r="M31" s="110"/>
      <c r="N31" s="78"/>
    </row>
    <row r="32" spans="1:14" s="4" customFormat="1" ht="12.75" customHeight="1" thickBot="1" x14ac:dyDescent="0.25">
      <c r="A32" s="133"/>
      <c r="B32" s="136"/>
      <c r="C32" s="71"/>
      <c r="D32" s="139"/>
      <c r="E32" s="139"/>
      <c r="F32" s="72"/>
      <c r="G32" s="73">
        <f t="shared" si="9"/>
        <v>0</v>
      </c>
      <c r="H32" s="74">
        <f>IF(C32="AIP",IF((F32*0.9&gt;(B28-G28-G29-G30-G31-G31)),((F32*0.9)-(B28-G28-G29-G30-G31-G31)),0),0)</f>
        <v>0</v>
      </c>
      <c r="I32" s="74"/>
      <c r="J32" s="87">
        <f t="shared" si="10"/>
        <v>0</v>
      </c>
      <c r="K32" s="111"/>
      <c r="L32" s="117"/>
      <c r="M32" s="118"/>
      <c r="N32" s="81"/>
    </row>
    <row r="33" spans="1:14" ht="15.95" customHeight="1" thickBot="1" x14ac:dyDescent="0.25">
      <c r="A33" s="39"/>
      <c r="B33" s="59">
        <f>+B28-G33</f>
        <v>0</v>
      </c>
      <c r="C33" s="50" t="s">
        <v>18</v>
      </c>
      <c r="D33" s="46"/>
      <c r="E33" s="40" t="str">
        <f>TEXT($J$1+3,"####")&amp;" Annual Subtotals:"</f>
        <v>2026 Annual Subtotals:</v>
      </c>
      <c r="F33" s="55">
        <f>SUM(F28:F32)</f>
        <v>0</v>
      </c>
      <c r="G33" s="56">
        <f>SUM(G28:G32)</f>
        <v>0</v>
      </c>
      <c r="H33" s="56">
        <f>SUM(H28:H32)</f>
        <v>0</v>
      </c>
      <c r="I33" s="56">
        <f>SUM(I28:I32)</f>
        <v>0</v>
      </c>
      <c r="J33" s="57">
        <f>SUM(J28:J32)</f>
        <v>0</v>
      </c>
      <c r="K33" s="57">
        <f t="shared" ref="K33:M33" si="11">SUM(K28:K32)</f>
        <v>0</v>
      </c>
      <c r="L33" s="57">
        <f t="shared" si="11"/>
        <v>0</v>
      </c>
      <c r="M33" s="57">
        <f t="shared" si="11"/>
        <v>0</v>
      </c>
      <c r="N33" s="78"/>
    </row>
    <row r="34" spans="1:14" ht="12.75" customHeight="1" x14ac:dyDescent="0.2">
      <c r="A34" s="131">
        <f>A28+1</f>
        <v>2027</v>
      </c>
      <c r="B34" s="134">
        <f>IF((4*$B$6&gt;B33+$B$6),(B33+$B$6),(4*$B$6))</f>
        <v>0</v>
      </c>
      <c r="C34" s="63"/>
      <c r="D34" s="137"/>
      <c r="E34" s="137"/>
      <c r="F34" s="64"/>
      <c r="G34" s="65">
        <f>IF(C34="AIP",(+F34*0.9)-H34,(IF(C34="AIP-MY",(F34*0.9),0)))</f>
        <v>0</v>
      </c>
      <c r="H34" s="66">
        <f>IF(C34="AIP",IF((F34*0.9&gt;B34),(F34*0.9)-B34,0),0)</f>
        <v>0</v>
      </c>
      <c r="I34" s="66"/>
      <c r="J34" s="85">
        <f>IF(C34="AIP",(F34*0.1),(IF(C34="AIP-MY",F34*0.1,F34-I34)))</f>
        <v>0</v>
      </c>
      <c r="K34" s="119"/>
      <c r="L34" s="120"/>
      <c r="M34" s="121"/>
      <c r="N34" s="78"/>
    </row>
    <row r="35" spans="1:14" ht="12.75" customHeight="1" x14ac:dyDescent="0.2">
      <c r="A35" s="132"/>
      <c r="B35" s="135"/>
      <c r="C35" s="67"/>
      <c r="D35" s="138"/>
      <c r="E35" s="138"/>
      <c r="F35" s="68"/>
      <c r="G35" s="69">
        <f>IF(C35="AIP",(+F35*0.9)-H35,(IF(C35="AIP-MY",(F35*0.9),0)))</f>
        <v>0</v>
      </c>
      <c r="H35" s="70">
        <f>IF(C35="AIP",IF((F35*0.9&gt;(B34-G34)),((F35*0.9)-(B34-G34)),0),0)</f>
        <v>0</v>
      </c>
      <c r="I35" s="70"/>
      <c r="J35" s="86">
        <f t="shared" ref="J35:J38" si="12">IF(C35="AIP",(F35*0.1),(IF(C35="AIP-MY",F35*0.1,F35-I35)))</f>
        <v>0</v>
      </c>
      <c r="K35" s="122"/>
      <c r="L35" s="123"/>
      <c r="M35" s="124"/>
      <c r="N35" s="78"/>
    </row>
    <row r="36" spans="1:14" ht="12.75" customHeight="1" x14ac:dyDescent="0.2">
      <c r="A36" s="132"/>
      <c r="B36" s="135"/>
      <c r="C36" s="67"/>
      <c r="D36" s="138"/>
      <c r="E36" s="138"/>
      <c r="F36" s="68"/>
      <c r="G36" s="69">
        <f t="shared" ref="G36:G38" si="13">IF(C36="AIP",(+F36*0.9)-H36,(IF(C36="AIP-MY",(F36*0.9),0)))</f>
        <v>0</v>
      </c>
      <c r="H36" s="70">
        <f>IF(C36="AIP",IF((F36*0.9&gt;(B34-G34-G35)),((F36*0.9)-(B34-G34-G35)),0),0)</f>
        <v>0</v>
      </c>
      <c r="I36" s="70"/>
      <c r="J36" s="86">
        <f t="shared" si="12"/>
        <v>0</v>
      </c>
      <c r="K36" s="122"/>
      <c r="L36" s="123"/>
      <c r="M36" s="124"/>
      <c r="N36" s="78"/>
    </row>
    <row r="37" spans="1:14" ht="12.75" customHeight="1" x14ac:dyDescent="0.2">
      <c r="A37" s="132"/>
      <c r="B37" s="135"/>
      <c r="C37" s="67"/>
      <c r="D37" s="138"/>
      <c r="E37" s="138"/>
      <c r="F37" s="68"/>
      <c r="G37" s="69">
        <f t="shared" si="13"/>
        <v>0</v>
      </c>
      <c r="H37" s="70">
        <f>IF(C37="AIP",IF((F37*0.9&gt;(B34-G34-G35-G36)),((F37*0.9)-(B34-G34-G35-G36)),0),0)</f>
        <v>0</v>
      </c>
      <c r="I37" s="70"/>
      <c r="J37" s="86">
        <f t="shared" si="12"/>
        <v>0</v>
      </c>
      <c r="K37" s="122"/>
      <c r="L37" s="123"/>
      <c r="M37" s="124"/>
      <c r="N37" s="78"/>
    </row>
    <row r="38" spans="1:14" s="4" customFormat="1" ht="12.75" customHeight="1" thickBot="1" x14ac:dyDescent="0.25">
      <c r="A38" s="133"/>
      <c r="B38" s="136"/>
      <c r="C38" s="71"/>
      <c r="D38" s="139"/>
      <c r="E38" s="139"/>
      <c r="F38" s="72"/>
      <c r="G38" s="73">
        <f t="shared" si="13"/>
        <v>0</v>
      </c>
      <c r="H38" s="74">
        <f>IF(C38="AIP",IF((F38*0.9&gt;(B34-G34-G35-G36-G37-G37)),((F38*0.9)-(B34-G34-G35-G36-G37-G37)),0),0)</f>
        <v>0</v>
      </c>
      <c r="I38" s="74"/>
      <c r="J38" s="87">
        <f t="shared" si="12"/>
        <v>0</v>
      </c>
      <c r="K38" s="125"/>
      <c r="L38" s="126"/>
      <c r="M38" s="127"/>
      <c r="N38" s="81"/>
    </row>
    <row r="39" spans="1:14" ht="15.95" customHeight="1" thickBot="1" x14ac:dyDescent="0.25">
      <c r="A39" s="39"/>
      <c r="B39" s="59">
        <f>+B34-G39</f>
        <v>0</v>
      </c>
      <c r="C39" s="50" t="s">
        <v>18</v>
      </c>
      <c r="D39" s="46"/>
      <c r="E39" s="40" t="str">
        <f>TEXT($J$1+4,"####")&amp;" Annual Subtotals:"</f>
        <v>2027 Annual Subtotals:</v>
      </c>
      <c r="F39" s="41">
        <f>SUM(F34:F38)</f>
        <v>0</v>
      </c>
      <c r="G39" s="42">
        <f>SUM(G34:G38)</f>
        <v>0</v>
      </c>
      <c r="H39" s="42">
        <f>SUM(H34:H38)</f>
        <v>0</v>
      </c>
      <c r="I39" s="42">
        <f>SUM(I34:I38)</f>
        <v>0</v>
      </c>
      <c r="J39" s="43">
        <f>SUM(J34:J38)</f>
        <v>0</v>
      </c>
      <c r="K39" s="41">
        <f t="shared" ref="K39:M39" si="14">SUM(K34:K38)</f>
        <v>0</v>
      </c>
      <c r="L39" s="42">
        <f t="shared" si="14"/>
        <v>0</v>
      </c>
      <c r="M39" s="128">
        <f t="shared" si="14"/>
        <v>0</v>
      </c>
      <c r="N39" s="78"/>
    </row>
    <row r="40" spans="1:14" ht="15.95" customHeight="1" thickBot="1" x14ac:dyDescent="0.25">
      <c r="A40" s="44"/>
      <c r="B40" s="45"/>
      <c r="C40" s="45"/>
      <c r="D40" s="45"/>
      <c r="E40" s="93" t="s">
        <v>28</v>
      </c>
      <c r="F40" s="58">
        <f>F15+F21+F27+F33+F39</f>
        <v>0</v>
      </c>
      <c r="G40" s="58">
        <f t="shared" ref="G40:M40" si="15">G15+G21+G27+G33+G39</f>
        <v>0</v>
      </c>
      <c r="H40" s="58">
        <f t="shared" si="15"/>
        <v>0</v>
      </c>
      <c r="I40" s="58">
        <f t="shared" si="15"/>
        <v>0</v>
      </c>
      <c r="J40" s="58">
        <f t="shared" si="15"/>
        <v>0</v>
      </c>
      <c r="K40" s="58">
        <f t="shared" si="15"/>
        <v>0</v>
      </c>
      <c r="L40" s="58">
        <f t="shared" si="15"/>
        <v>0</v>
      </c>
      <c r="M40" s="58">
        <f t="shared" si="15"/>
        <v>0</v>
      </c>
    </row>
    <row r="41" spans="1:14" x14ac:dyDescent="0.2">
      <c r="A41" s="5"/>
      <c r="B41" s="6"/>
      <c r="C41" s="5"/>
    </row>
    <row r="42" spans="1:14" ht="15.75" x14ac:dyDescent="0.25">
      <c r="A42" s="11" t="s">
        <v>5</v>
      </c>
      <c r="B42" s="12"/>
      <c r="C42" s="13"/>
      <c r="D42" s="14"/>
      <c r="E42" s="13"/>
      <c r="F42" s="15" t="s">
        <v>6</v>
      </c>
      <c r="G42" s="75"/>
      <c r="H42" s="76"/>
    </row>
    <row r="43" spans="1:14" x14ac:dyDescent="0.2">
      <c r="B43" s="9"/>
      <c r="C43" s="7"/>
    </row>
  </sheetData>
  <mergeCells count="43">
    <mergeCell ref="A1:D1"/>
    <mergeCell ref="A8:A9"/>
    <mergeCell ref="B8:B9"/>
    <mergeCell ref="C8:C9"/>
    <mergeCell ref="D8:E9"/>
    <mergeCell ref="G8:J8"/>
    <mergeCell ref="K8:M8"/>
    <mergeCell ref="A10:A14"/>
    <mergeCell ref="B10:B14"/>
    <mergeCell ref="D10:E10"/>
    <mergeCell ref="D11:E11"/>
    <mergeCell ref="D12:E12"/>
    <mergeCell ref="D13:E13"/>
    <mergeCell ref="D14:E14"/>
    <mergeCell ref="F8:F9"/>
    <mergeCell ref="A16:A20"/>
    <mergeCell ref="B16:B20"/>
    <mergeCell ref="D16:E16"/>
    <mergeCell ref="D17:E17"/>
    <mergeCell ref="D18:E18"/>
    <mergeCell ref="D19:E19"/>
    <mergeCell ref="D20:E20"/>
    <mergeCell ref="A22:A26"/>
    <mergeCell ref="B22:B26"/>
    <mergeCell ref="D22:E22"/>
    <mergeCell ref="D23:E23"/>
    <mergeCell ref="D24:E24"/>
    <mergeCell ref="D25:E25"/>
    <mergeCell ref="D26:E26"/>
    <mergeCell ref="A28:A32"/>
    <mergeCell ref="B28:B32"/>
    <mergeCell ref="D28:E28"/>
    <mergeCell ref="D29:E29"/>
    <mergeCell ref="D30:E30"/>
    <mergeCell ref="D31:E31"/>
    <mergeCell ref="D32:E32"/>
    <mergeCell ref="A34:A38"/>
    <mergeCell ref="B34:B38"/>
    <mergeCell ref="D34:E34"/>
    <mergeCell ref="D35:E35"/>
    <mergeCell ref="D36:E36"/>
    <mergeCell ref="D37:E37"/>
    <mergeCell ref="D38:E38"/>
  </mergeCells>
  <conditionalFormatting sqref="I10:I14">
    <cfRule type="expression" dxfId="83" priority="32">
      <formula>COUNTA($C$10)-1</formula>
    </cfRule>
    <cfRule type="expression" dxfId="82" priority="50" stopIfTrue="1">
      <formula>#REF!&gt;1</formula>
    </cfRule>
    <cfRule type="expression" dxfId="81" priority="51" stopIfTrue="1">
      <formula>#REF!&gt;0.5</formula>
    </cfRule>
  </conditionalFormatting>
  <conditionalFormatting sqref="B3:B6">
    <cfRule type="containsBlanks" dxfId="80" priority="49">
      <formula>LEN(TRIM(B3))=0</formula>
    </cfRule>
  </conditionalFormatting>
  <conditionalFormatting sqref="J1">
    <cfRule type="containsBlanks" dxfId="79" priority="48">
      <formula>LEN(TRIM(J1))=0</formula>
    </cfRule>
  </conditionalFormatting>
  <conditionalFormatting sqref="C10:F10">
    <cfRule type="containsBlanks" dxfId="78" priority="47">
      <formula>LEN(TRIM(C10))=0</formula>
    </cfRule>
  </conditionalFormatting>
  <conditionalFormatting sqref="C11:F14">
    <cfRule type="expression" dxfId="77" priority="46" stopIfTrue="1">
      <formula>COUNTA($C$10)-1</formula>
    </cfRule>
  </conditionalFormatting>
  <conditionalFormatting sqref="C16:F16">
    <cfRule type="containsBlanks" dxfId="76" priority="45">
      <formula>LEN(TRIM(C16))=0</formula>
    </cfRule>
  </conditionalFormatting>
  <conditionalFormatting sqref="C17:F20">
    <cfRule type="expression" dxfId="75" priority="44" stopIfTrue="1">
      <formula>COUNTA($C$16)-1</formula>
    </cfRule>
  </conditionalFormatting>
  <conditionalFormatting sqref="C22:F22">
    <cfRule type="containsBlanks" dxfId="74" priority="43">
      <formula>LEN(TRIM(C22))=0</formula>
    </cfRule>
  </conditionalFormatting>
  <conditionalFormatting sqref="C23:F26">
    <cfRule type="expression" dxfId="73" priority="42" stopIfTrue="1">
      <formula>COUNTA($C$22)-1</formula>
    </cfRule>
  </conditionalFormatting>
  <conditionalFormatting sqref="C28:F28">
    <cfRule type="containsBlanks" dxfId="72" priority="41">
      <formula>LEN(TRIM(C28))=0</formula>
    </cfRule>
  </conditionalFormatting>
  <conditionalFormatting sqref="C29:F32">
    <cfRule type="expression" dxfId="71" priority="40" stopIfTrue="1">
      <formula>COUNTA($C$28)-1</formula>
    </cfRule>
  </conditionalFormatting>
  <conditionalFormatting sqref="C34:F34">
    <cfRule type="containsBlanks" dxfId="70" priority="39">
      <formula>LEN(TRIM(C34))=0</formula>
    </cfRule>
  </conditionalFormatting>
  <conditionalFormatting sqref="C35:F38">
    <cfRule type="expression" dxfId="69" priority="38" stopIfTrue="1">
      <formula>COUNTA($C$34)-1</formula>
    </cfRule>
  </conditionalFormatting>
  <conditionalFormatting sqref="C3:D6">
    <cfRule type="expression" dxfId="68" priority="37">
      <formula>COUNTA($J$1)-1</formula>
    </cfRule>
  </conditionalFormatting>
  <conditionalFormatting sqref="A10:A14 A16:A20 A22:A26 A28:A32 A34:A38">
    <cfRule type="expression" dxfId="67" priority="36">
      <formula>COUNTA($J$1)-1</formula>
    </cfRule>
  </conditionalFormatting>
  <conditionalFormatting sqref="G10:H14">
    <cfRule type="expression" dxfId="66" priority="35">
      <formula>COUNTA($F$10)-1</formula>
    </cfRule>
  </conditionalFormatting>
  <conditionalFormatting sqref="J10:J14">
    <cfRule type="expression" dxfId="65" priority="34">
      <formula>COUNTA($F$10)-1</formula>
    </cfRule>
  </conditionalFormatting>
  <conditionalFormatting sqref="E15 E21 E27 E33 E39">
    <cfRule type="expression" dxfId="64" priority="33">
      <formula>COUNTA($J$1)-1</formula>
    </cfRule>
  </conditionalFormatting>
  <conditionalFormatting sqref="I16:I20">
    <cfRule type="expression" dxfId="63" priority="27">
      <formula>COUNTA($C$16)-1</formula>
    </cfRule>
    <cfRule type="expression" dxfId="62" priority="30" stopIfTrue="1">
      <formula>#REF!&gt;1</formula>
    </cfRule>
    <cfRule type="expression" dxfId="61" priority="31" stopIfTrue="1">
      <formula>#REF!&gt;0.5</formula>
    </cfRule>
  </conditionalFormatting>
  <conditionalFormatting sqref="G16:H20">
    <cfRule type="expression" dxfId="60" priority="29">
      <formula>COUNTA($F$10)-1</formula>
    </cfRule>
  </conditionalFormatting>
  <conditionalFormatting sqref="J16:J20">
    <cfRule type="expression" dxfId="59" priority="28">
      <formula>COUNTA($F$10)-1</formula>
    </cfRule>
  </conditionalFormatting>
  <conditionalFormatting sqref="I22:I26">
    <cfRule type="expression" dxfId="58" priority="22">
      <formula>COUNTA($C$22)-1</formula>
    </cfRule>
    <cfRule type="expression" dxfId="57" priority="25" stopIfTrue="1">
      <formula>#REF!&gt;1</formula>
    </cfRule>
    <cfRule type="expression" dxfId="56" priority="26" stopIfTrue="1">
      <formula>#REF!&gt;0.5</formula>
    </cfRule>
  </conditionalFormatting>
  <conditionalFormatting sqref="G22:H26">
    <cfRule type="expression" dxfId="55" priority="24">
      <formula>COUNTA($F$10)-1</formula>
    </cfRule>
  </conditionalFormatting>
  <conditionalFormatting sqref="J22:J26">
    <cfRule type="expression" dxfId="54" priority="23">
      <formula>COUNTA($F$10)-1</formula>
    </cfRule>
  </conditionalFormatting>
  <conditionalFormatting sqref="I28:I32">
    <cfRule type="expression" dxfId="53" priority="17">
      <formula>COUNTA($C$28)-1</formula>
    </cfRule>
    <cfRule type="expression" dxfId="52" priority="20" stopIfTrue="1">
      <formula>#REF!&gt;1</formula>
    </cfRule>
    <cfRule type="expression" dxfId="51" priority="21" stopIfTrue="1">
      <formula>#REF!&gt;0.5</formula>
    </cfRule>
  </conditionalFormatting>
  <conditionalFormatting sqref="G28:H32">
    <cfRule type="expression" dxfId="50" priority="19">
      <formula>COUNTA($F$10)-1</formula>
    </cfRule>
  </conditionalFormatting>
  <conditionalFormatting sqref="J28:J32">
    <cfRule type="expression" dxfId="49" priority="18">
      <formula>COUNTA($F$10)-1</formula>
    </cfRule>
  </conditionalFormatting>
  <conditionalFormatting sqref="I34:I38">
    <cfRule type="expression" dxfId="48" priority="12">
      <formula>COUNTA($C$34)-1</formula>
    </cfRule>
    <cfRule type="expression" dxfId="47" priority="15" stopIfTrue="1">
      <formula>#REF!&gt;1</formula>
    </cfRule>
    <cfRule type="expression" dxfId="46" priority="16" stopIfTrue="1">
      <formula>#REF!&gt;0.5</formula>
    </cfRule>
  </conditionalFormatting>
  <conditionalFormatting sqref="G34:H38">
    <cfRule type="expression" dxfId="45" priority="14">
      <formula>COUNTA($F$10)-1</formula>
    </cfRule>
  </conditionalFormatting>
  <conditionalFormatting sqref="J34:J38">
    <cfRule type="expression" dxfId="44" priority="13">
      <formula>COUNTA($F$10)-1</formula>
    </cfRule>
  </conditionalFormatting>
  <conditionalFormatting sqref="B10:B39">
    <cfRule type="expression" dxfId="43" priority="52">
      <formula>COUNTA($B$6)-1</formula>
    </cfRule>
  </conditionalFormatting>
  <conditionalFormatting sqref="A1:D1">
    <cfRule type="containsBlanks" dxfId="42" priority="11">
      <formula>LEN(TRIM(A1))=0</formula>
    </cfRule>
  </conditionalFormatting>
  <printOptions horizontalCentered="1" verticalCentered="1"/>
  <pageMargins left="0.25" right="0.25" top="0.5" bottom="0" header="0.25" footer="0"/>
  <pageSetup scale="89" orientation="landscape" verticalDpi="4" r:id="rId1"/>
  <headerFooter alignWithMargins="0">
    <oddHeader>&amp;C&amp;"Arial,Bold"&amp;12 6 Year Capital Improvement Plan (CIP)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Funding Source" error="Press &quot;Cancel&quot; and use the pull down arrow to select the applicable Funding Source.">
          <x14:formula1>
            <xm:f>Sheet1!$A$4:$A$10</xm:f>
          </x14:formula1>
          <xm:sqref>C34:C38 C16:C20 C22:C26 C28:C32</xm:sqref>
        </x14:dataValidation>
        <x14:dataValidation type="list" allowBlank="1" showErrorMessage="1" errorTitle="Funding Source" error="Press &quot;Cancel&quot; and use the pull down arrow to select the applicable Funding Source." promptTitle="Funding Source" prompt="Funding Source options are limited to the predefined list.">
          <x14:formula1>
            <xm:f>Sheet1!$A$4:$A$10</xm:f>
          </x14:formula1>
          <xm:sqref>C10:C14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zoomScaleNormal="100" workbookViewId="0">
      <selection activeCell="E41" sqref="E41"/>
    </sheetView>
  </sheetViews>
  <sheetFormatPr defaultRowHeight="12.75" x14ac:dyDescent="0.2"/>
  <cols>
    <col min="1" max="1" width="5" customWidth="1"/>
    <col min="2" max="2" width="11.5703125" customWidth="1"/>
    <col min="3" max="3" width="8.28515625" customWidth="1"/>
    <col min="4" max="4" width="34.5703125" customWidth="1"/>
    <col min="5" max="5" width="18.5703125" style="2" customWidth="1"/>
    <col min="6" max="6" width="12.140625" style="2" customWidth="1"/>
    <col min="7" max="7" width="11.42578125" style="2" customWidth="1"/>
    <col min="8" max="8" width="13.140625" style="2" customWidth="1"/>
    <col min="9" max="9" width="11.7109375" style="2" customWidth="1"/>
    <col min="10" max="10" width="9.42578125" customWidth="1"/>
    <col min="11" max="13" width="12.7109375" customWidth="1"/>
  </cols>
  <sheetData>
    <row r="1" spans="1:14" ht="19.5" customHeight="1" x14ac:dyDescent="0.25">
      <c r="A1" s="129" t="s">
        <v>26</v>
      </c>
      <c r="B1" s="130"/>
      <c r="C1" s="130"/>
      <c r="D1" s="130"/>
      <c r="E1" s="91"/>
      <c r="F1" s="91"/>
      <c r="G1" s="91"/>
      <c r="H1" s="25"/>
      <c r="I1" s="26" t="s">
        <v>7</v>
      </c>
      <c r="J1" s="94">
        <v>2023</v>
      </c>
    </row>
    <row r="2" spans="1:14" ht="12" customHeight="1" x14ac:dyDescent="0.25">
      <c r="A2" s="49"/>
      <c r="B2" s="27"/>
      <c r="C2" s="27"/>
      <c r="D2" s="27"/>
      <c r="E2" s="8"/>
      <c r="F2" s="8"/>
      <c r="G2" s="8"/>
      <c r="H2" s="8"/>
      <c r="I2" s="8"/>
      <c r="J2" s="84"/>
    </row>
    <row r="3" spans="1:14" ht="16.5" customHeight="1" x14ac:dyDescent="0.25">
      <c r="A3" s="24"/>
      <c r="B3" s="61"/>
      <c r="C3" s="30" t="str">
        <f>TEXT($J$1-3,"####")&amp;" Entitlement Balance (Expires FY"&amp;TEXT($J$1-2000,0)&amp;")"</f>
        <v>2020 Entitlement Balance (Expires FY23)</v>
      </c>
      <c r="D3" s="27"/>
      <c r="E3" s="8"/>
      <c r="F3" s="21"/>
      <c r="G3" s="22"/>
      <c r="H3" s="51" t="s">
        <v>19</v>
      </c>
      <c r="I3" s="22"/>
      <c r="J3" s="28"/>
    </row>
    <row r="4" spans="1:14" ht="14.1" customHeight="1" x14ac:dyDescent="0.25">
      <c r="A4" s="29"/>
      <c r="B4" s="92"/>
      <c r="C4" s="30" t="str">
        <f>TEXT($J$1-2,"####")&amp;" Entitlement Balance (Expires FY"&amp;TEXT($J$1-1999,0)&amp;")"</f>
        <v>2021 Entitlement Balance (Expires FY24)</v>
      </c>
      <c r="D4" s="10"/>
      <c r="E4" s="77"/>
      <c r="F4" s="88" t="s">
        <v>21</v>
      </c>
      <c r="G4" s="20"/>
      <c r="H4" s="20"/>
      <c r="I4" s="20"/>
      <c r="J4" s="52"/>
    </row>
    <row r="5" spans="1:14" ht="14.1" customHeight="1" x14ac:dyDescent="0.2">
      <c r="A5" s="24"/>
      <c r="B5" s="62"/>
      <c r="C5" s="30" t="str">
        <f>TEXT($J$1-1,"####")&amp;" Entitlement Balance (Expires FY"&amp;TEXT($J$1-1998,0)&amp;")"</f>
        <v>2022 Entitlement Balance (Expires FY25)</v>
      </c>
      <c r="D5" s="10"/>
      <c r="E5" s="8"/>
      <c r="F5" s="89" t="s">
        <v>22</v>
      </c>
      <c r="G5" s="16"/>
      <c r="H5" s="16"/>
      <c r="I5" s="17"/>
      <c r="J5" s="53"/>
    </row>
    <row r="6" spans="1:14" ht="14.1" customHeight="1" x14ac:dyDescent="0.2">
      <c r="A6" s="24"/>
      <c r="B6" s="61"/>
      <c r="C6" s="47" t="str">
        <f>TEXT($J$1,"####")&amp;" Entitlement (for planning purposes through "&amp;TEXT($J$1+5,0)&amp;")"</f>
        <v>2023 Entitlement (for planning purposes through 2028)</v>
      </c>
      <c r="D6" s="48"/>
      <c r="E6" s="8"/>
      <c r="F6" s="90" t="s">
        <v>23</v>
      </c>
      <c r="G6" s="18"/>
      <c r="H6" s="18"/>
      <c r="I6" s="19"/>
      <c r="J6" s="54"/>
    </row>
    <row r="7" spans="1:14" ht="12.75" customHeight="1" thickBot="1" x14ac:dyDescent="0.4">
      <c r="A7" s="31"/>
      <c r="B7" s="32"/>
      <c r="C7" s="32"/>
      <c r="D7" s="33"/>
      <c r="E7" s="34"/>
      <c r="F7" s="34"/>
      <c r="G7" s="34"/>
      <c r="H7" s="35"/>
      <c r="I7" s="35"/>
      <c r="J7" s="36"/>
      <c r="K7" s="1"/>
    </row>
    <row r="8" spans="1:14" ht="14.1" customHeight="1" x14ac:dyDescent="0.2">
      <c r="A8" s="143" t="s">
        <v>2</v>
      </c>
      <c r="B8" s="145" t="s">
        <v>3</v>
      </c>
      <c r="C8" s="147" t="s">
        <v>1</v>
      </c>
      <c r="D8" s="149" t="s">
        <v>4</v>
      </c>
      <c r="E8" s="150"/>
      <c r="F8" s="153" t="s">
        <v>24</v>
      </c>
      <c r="G8" s="140" t="s">
        <v>25</v>
      </c>
      <c r="H8" s="141"/>
      <c r="I8" s="141"/>
      <c r="J8" s="142"/>
      <c r="K8" s="140" t="s">
        <v>27</v>
      </c>
      <c r="L8" s="141"/>
      <c r="M8" s="142"/>
    </row>
    <row r="9" spans="1:14" ht="13.5" thickBot="1" x14ac:dyDescent="0.25">
      <c r="A9" s="144"/>
      <c r="B9" s="146"/>
      <c r="C9" s="148"/>
      <c r="D9" s="151"/>
      <c r="E9" s="152"/>
      <c r="F9" s="154"/>
      <c r="G9" s="37" t="s">
        <v>0</v>
      </c>
      <c r="H9" s="37" t="s">
        <v>16</v>
      </c>
      <c r="I9" s="37" t="s">
        <v>9</v>
      </c>
      <c r="J9" s="38" t="s">
        <v>8</v>
      </c>
      <c r="K9" s="95" t="s">
        <v>13</v>
      </c>
      <c r="L9" s="37" t="s">
        <v>14</v>
      </c>
      <c r="M9" s="38" t="s">
        <v>17</v>
      </c>
    </row>
    <row r="10" spans="1:14" ht="12.75" customHeight="1" x14ac:dyDescent="0.2">
      <c r="A10" s="131">
        <f>J1</f>
        <v>2023</v>
      </c>
      <c r="B10" s="134">
        <f>+SUM($B$3:$B$6)</f>
        <v>0</v>
      </c>
      <c r="C10" s="63"/>
      <c r="D10" s="137"/>
      <c r="E10" s="137"/>
      <c r="F10" s="64"/>
      <c r="G10" s="65">
        <f>IF(C10="AIP",(+F10*0.75)-H10,(IF(C10="AIP-MY",(F10*0.75),0)))</f>
        <v>0</v>
      </c>
      <c r="H10" s="66">
        <f>IF(C10="AIP",IF((F10*0.75&gt;B10),(F10*0.75)-B10,0),0)</f>
        <v>0</v>
      </c>
      <c r="I10" s="66">
        <f>IF(C10="AIP",(F10*0.15),(IF(C10="AIP-MY",F10*0.1,F10*0.15)))</f>
        <v>0</v>
      </c>
      <c r="J10" s="85">
        <f>IF(C10="AIP",(F10*0.1),(IF(C10="AIP-MY",F10*0.1,F10-I10)))</f>
        <v>0</v>
      </c>
      <c r="K10" s="96"/>
      <c r="L10" s="97"/>
      <c r="M10" s="98"/>
      <c r="N10" s="78"/>
    </row>
    <row r="11" spans="1:14" ht="12.75" customHeight="1" x14ac:dyDescent="0.2">
      <c r="A11" s="132"/>
      <c r="B11" s="135"/>
      <c r="C11" s="67"/>
      <c r="D11" s="138"/>
      <c r="E11" s="138"/>
      <c r="F11" s="68"/>
      <c r="G11" s="69">
        <f>IF(C11="AIP",(+F11*0.75)-H11,(IF(C11="AIP-MY",(F11*0.75),0)))</f>
        <v>0</v>
      </c>
      <c r="H11" s="70">
        <f>IF(C11="AIP",IF((F11*0.75&gt;(B10-G10)),((F11*0.75)-(B10-G10)),0),0)</f>
        <v>0</v>
      </c>
      <c r="I11" s="70">
        <f>IF(C11="AIP",(F11*0.15),(IF(C11="AIP-MY",F11*0.1,F11*0.15)))</f>
        <v>0</v>
      </c>
      <c r="J11" s="86">
        <f t="shared" ref="J11:J14" si="0">IF(C11="AIP",(F11*0.1),(IF(C11="AIP-MY",F11*0.1,F11-I11)))</f>
        <v>0</v>
      </c>
      <c r="K11" s="99"/>
      <c r="L11" s="100"/>
      <c r="M11" s="101"/>
      <c r="N11" s="78"/>
    </row>
    <row r="12" spans="1:14" ht="12.75" customHeight="1" x14ac:dyDescent="0.2">
      <c r="A12" s="132"/>
      <c r="B12" s="135"/>
      <c r="C12" s="67"/>
      <c r="D12" s="138"/>
      <c r="E12" s="138"/>
      <c r="F12" s="68"/>
      <c r="G12" s="69">
        <f t="shared" ref="G12:G13" si="1">IF(C12="AIP",(+F12*0.75)-H12,(IF(C12="AIP-MY",(F12*0.75),0)))</f>
        <v>0</v>
      </c>
      <c r="H12" s="70">
        <f t="shared" ref="H12:H13" si="2">IF(C12="AIP",IF((F12*0.75&gt;(B11-G11)),((F12*0.75)-(B11-G11)),0),0)</f>
        <v>0</v>
      </c>
      <c r="I12" s="70">
        <f>IF(C12="AIP",(F12*0.15),(IF(C12="AIP-MY",F12*0.1,F12*0.15)))</f>
        <v>0</v>
      </c>
      <c r="J12" s="86">
        <f t="shared" ref="J12:J13" si="3">IF(C12="AIP",(F12*0.1),(IF(C12="AIP-MY",F12*0.1,F12-I12)))</f>
        <v>0</v>
      </c>
      <c r="K12" s="99"/>
      <c r="L12" s="100"/>
      <c r="M12" s="101"/>
      <c r="N12" s="78"/>
    </row>
    <row r="13" spans="1:14" ht="12.75" customHeight="1" x14ac:dyDescent="0.2">
      <c r="A13" s="132"/>
      <c r="B13" s="135"/>
      <c r="C13" s="67"/>
      <c r="D13" s="138"/>
      <c r="E13" s="138"/>
      <c r="F13" s="68"/>
      <c r="G13" s="69">
        <f t="shared" si="1"/>
        <v>0</v>
      </c>
      <c r="H13" s="70">
        <f t="shared" si="2"/>
        <v>0</v>
      </c>
      <c r="I13" s="70">
        <f>IF(C13="AIP",(F13*0.15),(IF(C13="AIP-MY",F13*0.1,F13*0.15)))</f>
        <v>0</v>
      </c>
      <c r="J13" s="86">
        <f t="shared" si="3"/>
        <v>0</v>
      </c>
      <c r="K13" s="99"/>
      <c r="L13" s="100"/>
      <c r="M13" s="101"/>
      <c r="N13" s="78"/>
    </row>
    <row r="14" spans="1:14" s="4" customFormat="1" ht="12.75" customHeight="1" thickBot="1" x14ac:dyDescent="0.25">
      <c r="A14" s="133"/>
      <c r="B14" s="136"/>
      <c r="C14" s="71"/>
      <c r="D14" s="139"/>
      <c r="E14" s="139"/>
      <c r="F14" s="72"/>
      <c r="G14" s="73">
        <f>IF(C14="AIP",(+F14*0.75)-H14,(IF(C14="AIP-MY",(F14*0.75),0)))</f>
        <v>0</v>
      </c>
      <c r="H14" s="74">
        <f>IF(C14="AIP",IF((F14*0.75&gt;(B10-G10-G11-G12-G13-G13)),((F14*0.75)-(B10-G10-G11-G12-G13-G13)),0),0)</f>
        <v>0</v>
      </c>
      <c r="I14" s="74">
        <f>IF(C14="AIP",(F14*0.15),(IF(C14="AIP-MY",F14*0.1,F14*0.15)))</f>
        <v>0</v>
      </c>
      <c r="J14" s="87">
        <f t="shared" si="0"/>
        <v>0</v>
      </c>
      <c r="K14" s="102"/>
      <c r="L14" s="103"/>
      <c r="M14" s="104"/>
      <c r="N14" s="81"/>
    </row>
    <row r="15" spans="1:14" ht="15.95" customHeight="1" thickBot="1" x14ac:dyDescent="0.25">
      <c r="A15" s="39"/>
      <c r="B15" s="59">
        <f>+B10-G15</f>
        <v>0</v>
      </c>
      <c r="C15" s="50" t="s">
        <v>18</v>
      </c>
      <c r="D15" s="46"/>
      <c r="E15" s="40" t="str">
        <f>TEXT($J$1,"####")&amp;" Annual Subtotals:"</f>
        <v>2023 Annual Subtotals:</v>
      </c>
      <c r="F15" s="55">
        <f>SUM(F10:F14)</f>
        <v>0</v>
      </c>
      <c r="G15" s="56">
        <f>SUM(G10:G14)</f>
        <v>0</v>
      </c>
      <c r="H15" s="56">
        <f>SUM(H10:H14)</f>
        <v>0</v>
      </c>
      <c r="I15" s="56">
        <f>SUM(I10:I14)</f>
        <v>0</v>
      </c>
      <c r="J15" s="57">
        <f>SUM(J10:J14)</f>
        <v>0</v>
      </c>
      <c r="K15" s="57">
        <f t="shared" ref="K15:M15" si="4">SUM(K10:K14)</f>
        <v>0</v>
      </c>
      <c r="L15" s="57">
        <f t="shared" si="4"/>
        <v>0</v>
      </c>
      <c r="M15" s="57">
        <f t="shared" si="4"/>
        <v>0</v>
      </c>
      <c r="N15" s="78"/>
    </row>
    <row r="16" spans="1:14" ht="12.75" customHeight="1" x14ac:dyDescent="0.2">
      <c r="A16" s="131">
        <f>A10+1</f>
        <v>2024</v>
      </c>
      <c r="B16" s="134">
        <f>IF((B4+B5+2*$B$6&gt;B15+$B$6),(B15+$B$6),(B4+B5+2*$B$6))</f>
        <v>0</v>
      </c>
      <c r="C16" s="63"/>
      <c r="D16" s="137"/>
      <c r="E16" s="137"/>
      <c r="F16" s="64"/>
      <c r="G16" s="65">
        <f>IF(C16="AIP",(+F16*0.75)-H16,(IF(C16="AIP-MY",(F16*0.75),0)))</f>
        <v>0</v>
      </c>
      <c r="H16" s="66">
        <f>IF(C16="AIP",IF((F16*0.75&gt;B16),(F16*0.75)-B16,0),0)</f>
        <v>0</v>
      </c>
      <c r="I16" s="66"/>
      <c r="J16" s="85">
        <f>IF(C16="AIP",(F16*0.1),(IF(C16="AIP-MY",F16*0.1,F16-I16)))</f>
        <v>0</v>
      </c>
      <c r="K16" s="105"/>
      <c r="L16" s="106"/>
      <c r="M16" s="107"/>
      <c r="N16" s="78"/>
    </row>
    <row r="17" spans="1:14" ht="12.75" customHeight="1" x14ac:dyDescent="0.2">
      <c r="A17" s="132"/>
      <c r="B17" s="135"/>
      <c r="C17" s="67"/>
      <c r="D17" s="138"/>
      <c r="E17" s="138"/>
      <c r="F17" s="68"/>
      <c r="G17" s="69">
        <f>IF(C17="AIP",(+F17*0.75)-H17,(IF(C17="AIP-MY",(F17*0.75),0)))</f>
        <v>0</v>
      </c>
      <c r="H17" s="70">
        <f>IF(C17="AIP",IF((F17*0.75&gt;(B16-G16)),((F17*0.75)-(B16-G16)),0),0)</f>
        <v>0</v>
      </c>
      <c r="I17" s="70"/>
      <c r="J17" s="86">
        <f t="shared" ref="J17:J20" si="5">IF(C17="AIP",(F17*0.1),(IF(C17="AIP-MY",F17*0.1,F17-I17)))</f>
        <v>0</v>
      </c>
      <c r="K17" s="108"/>
      <c r="L17" s="109"/>
      <c r="M17" s="110"/>
      <c r="N17" s="78"/>
    </row>
    <row r="18" spans="1:14" ht="12.75" customHeight="1" x14ac:dyDescent="0.2">
      <c r="A18" s="132"/>
      <c r="B18" s="135"/>
      <c r="C18" s="67"/>
      <c r="D18" s="138"/>
      <c r="E18" s="138"/>
      <c r="F18" s="68"/>
      <c r="G18" s="69">
        <f t="shared" ref="G18:G19" si="6">IF(C18="AIP",(+F18*0.75)-H18,(IF(C18="AIP-MY",(F18*0.75),0)))</f>
        <v>0</v>
      </c>
      <c r="H18" s="70">
        <f t="shared" ref="H18:H19" si="7">IF(C18="AIP",IF((F18*0.75&gt;(B17-G17)),((F18*0.75)-(B17-G17)),0),0)</f>
        <v>0</v>
      </c>
      <c r="I18" s="70"/>
      <c r="J18" s="86">
        <f t="shared" si="5"/>
        <v>0</v>
      </c>
      <c r="K18" s="108"/>
      <c r="L18" s="109"/>
      <c r="M18" s="110"/>
      <c r="N18" s="78"/>
    </row>
    <row r="19" spans="1:14" ht="12.75" customHeight="1" x14ac:dyDescent="0.2">
      <c r="A19" s="132"/>
      <c r="B19" s="135"/>
      <c r="C19" s="67"/>
      <c r="D19" s="138"/>
      <c r="E19" s="138"/>
      <c r="F19" s="68"/>
      <c r="G19" s="69">
        <f t="shared" si="6"/>
        <v>0</v>
      </c>
      <c r="H19" s="70">
        <f t="shared" si="7"/>
        <v>0</v>
      </c>
      <c r="I19" s="70"/>
      <c r="J19" s="86">
        <f t="shared" si="5"/>
        <v>0</v>
      </c>
      <c r="K19" s="108"/>
      <c r="L19" s="109"/>
      <c r="M19" s="110"/>
      <c r="N19" s="78"/>
    </row>
    <row r="20" spans="1:14" s="3" customFormat="1" ht="12.75" customHeight="1" thickBot="1" x14ac:dyDescent="0.25">
      <c r="A20" s="133"/>
      <c r="B20" s="136"/>
      <c r="C20" s="71"/>
      <c r="D20" s="139"/>
      <c r="E20" s="139"/>
      <c r="F20" s="72"/>
      <c r="G20" s="73">
        <f>IF(C20="AIP",(+F20*0.75)-H20,(IF(C20="AIP-MY",(F20*0.75),0)))</f>
        <v>0</v>
      </c>
      <c r="H20" s="74">
        <f>IF(C20="AIP",IF((F20*0.75&gt;(B16-G16-G17-G18-G19-G19)),((F20*0.75)-(B16-G16-G17-G18-G19-G19)),0),0)</f>
        <v>0</v>
      </c>
      <c r="I20" s="74"/>
      <c r="J20" s="87">
        <f t="shared" si="5"/>
        <v>0</v>
      </c>
      <c r="K20" s="111"/>
      <c r="L20" s="112"/>
      <c r="M20" s="113"/>
      <c r="N20" s="82"/>
    </row>
    <row r="21" spans="1:14" ht="15.95" customHeight="1" thickBot="1" x14ac:dyDescent="0.25">
      <c r="A21" s="39"/>
      <c r="B21" s="59">
        <f>+B16-G21</f>
        <v>0</v>
      </c>
      <c r="C21" s="50" t="s">
        <v>18</v>
      </c>
      <c r="D21" s="46"/>
      <c r="E21" s="40" t="str">
        <f>TEXT($J$1+1,"####")&amp;" Annual Subtotals:"</f>
        <v>2024 Annual Subtotals:</v>
      </c>
      <c r="F21" s="55">
        <f>SUM(F16:F20)</f>
        <v>0</v>
      </c>
      <c r="G21" s="56">
        <f>SUM(G16:G20)</f>
        <v>0</v>
      </c>
      <c r="H21" s="56">
        <f>SUM(H16:H20)</f>
        <v>0</v>
      </c>
      <c r="I21" s="56">
        <f>SUM(I16:I20)</f>
        <v>0</v>
      </c>
      <c r="J21" s="57">
        <f>SUM(J16:J20)</f>
        <v>0</v>
      </c>
      <c r="K21" s="57">
        <f t="shared" ref="K21:M21" si="8">SUM(K16:K20)</f>
        <v>0</v>
      </c>
      <c r="L21" s="57">
        <f t="shared" si="8"/>
        <v>0</v>
      </c>
      <c r="M21" s="57">
        <f t="shared" si="8"/>
        <v>0</v>
      </c>
      <c r="N21" s="78"/>
    </row>
    <row r="22" spans="1:14" ht="12.75" customHeight="1" x14ac:dyDescent="0.2">
      <c r="A22" s="131">
        <f>A16+1</f>
        <v>2025</v>
      </c>
      <c r="B22" s="134">
        <f>IF((B5+3*$B$6&gt;B21+$B$6),(B21+$B$6),(B5+3*$B$6))</f>
        <v>0</v>
      </c>
      <c r="C22" s="63"/>
      <c r="D22" s="137"/>
      <c r="E22" s="137"/>
      <c r="F22" s="64"/>
      <c r="G22" s="65">
        <f>IF(C22="AIP",(+F22*0.75)-H22,(IF(C22="AIP-MY",(F22*0.75),0)))</f>
        <v>0</v>
      </c>
      <c r="H22" s="66">
        <f>IF(C22="AIP",IF((F22*0.75&gt;B22),(F22*0.75)-B22,0),0)</f>
        <v>0</v>
      </c>
      <c r="I22" s="66"/>
      <c r="J22" s="85">
        <f>IF(C22="AIP",(F22*0.1),(IF(C22="AIP-MY",F22*0.1,F22-I22)))</f>
        <v>0</v>
      </c>
      <c r="K22" s="105"/>
      <c r="L22" s="106"/>
      <c r="M22" s="107"/>
      <c r="N22" s="78"/>
    </row>
    <row r="23" spans="1:14" ht="12.75" customHeight="1" x14ac:dyDescent="0.2">
      <c r="A23" s="132"/>
      <c r="B23" s="135"/>
      <c r="C23" s="67"/>
      <c r="D23" s="138"/>
      <c r="E23" s="138"/>
      <c r="F23" s="68"/>
      <c r="G23" s="69">
        <f>IF(C23="AIP",(+F23*0.75)-H23,(IF(C23="AIP-MY",(F23*0.75),0)))</f>
        <v>0</v>
      </c>
      <c r="H23" s="70">
        <f>IF(C23="AIP",IF((F23*0.75&gt;(B22-G22)),((F23*0.75)-(B22-G22)),0),0)</f>
        <v>0</v>
      </c>
      <c r="I23" s="70"/>
      <c r="J23" s="86">
        <f t="shared" ref="J23:J26" si="9">IF(C23="AIP",(F23*0.1),(IF(C23="AIP-MY",F23*0.1,F23-I23)))</f>
        <v>0</v>
      </c>
      <c r="K23" s="108"/>
      <c r="L23" s="109"/>
      <c r="M23" s="110"/>
      <c r="N23" s="78"/>
    </row>
    <row r="24" spans="1:14" ht="12.75" customHeight="1" x14ac:dyDescent="0.2">
      <c r="A24" s="132"/>
      <c r="B24" s="135"/>
      <c r="C24" s="67"/>
      <c r="D24" s="138"/>
      <c r="E24" s="138"/>
      <c r="F24" s="68"/>
      <c r="G24" s="69">
        <f t="shared" ref="G24:G25" si="10">IF(C24="AIP",(+F24*0.75)-H24,(IF(C24="AIP-MY",(F24*0.75),0)))</f>
        <v>0</v>
      </c>
      <c r="H24" s="70">
        <f t="shared" ref="H24:H25" si="11">IF(C24="AIP",IF((F24*0.75&gt;(B23-G23)),((F24*0.75)-(B23-G23)),0),0)</f>
        <v>0</v>
      </c>
      <c r="I24" s="70"/>
      <c r="J24" s="86">
        <f t="shared" si="9"/>
        <v>0</v>
      </c>
      <c r="K24" s="108"/>
      <c r="L24" s="109"/>
      <c r="M24" s="110"/>
      <c r="N24" s="78"/>
    </row>
    <row r="25" spans="1:14" ht="12.75" customHeight="1" x14ac:dyDescent="0.2">
      <c r="A25" s="132"/>
      <c r="B25" s="135"/>
      <c r="C25" s="67"/>
      <c r="D25" s="138"/>
      <c r="E25" s="138"/>
      <c r="F25" s="68"/>
      <c r="G25" s="69">
        <f t="shared" si="10"/>
        <v>0</v>
      </c>
      <c r="H25" s="70">
        <f t="shared" si="11"/>
        <v>0</v>
      </c>
      <c r="I25" s="70"/>
      <c r="J25" s="86">
        <f t="shared" si="9"/>
        <v>0</v>
      </c>
      <c r="K25" s="108"/>
      <c r="L25" s="109"/>
      <c r="M25" s="110"/>
      <c r="N25" s="78"/>
    </row>
    <row r="26" spans="1:14" s="4" customFormat="1" ht="12.75" customHeight="1" thickBot="1" x14ac:dyDescent="0.25">
      <c r="A26" s="133"/>
      <c r="B26" s="136"/>
      <c r="C26" s="71"/>
      <c r="D26" s="139"/>
      <c r="E26" s="139"/>
      <c r="F26" s="72"/>
      <c r="G26" s="73">
        <f>IF(C26="AIP",(+F26*0.75)-H26,(IF(C26="AIP-MY",(F26*0.75),0)))</f>
        <v>0</v>
      </c>
      <c r="H26" s="74">
        <f>IF(C26="AIP",IF((F26*0.75&gt;(B22-G22-G23-G24-G25-G25)),((F26*0.75)-(B22-G22-G23-G24-G25-G25)),0),0)</f>
        <v>0</v>
      </c>
      <c r="I26" s="74"/>
      <c r="J26" s="87">
        <f t="shared" si="9"/>
        <v>0</v>
      </c>
      <c r="K26" s="111"/>
      <c r="L26" s="114"/>
      <c r="M26" s="115"/>
      <c r="N26" s="81"/>
    </row>
    <row r="27" spans="1:14" ht="15.95" customHeight="1" thickBot="1" x14ac:dyDescent="0.25">
      <c r="A27" s="39"/>
      <c r="B27" s="59">
        <f>+B22-G27</f>
        <v>0</v>
      </c>
      <c r="C27" s="50" t="s">
        <v>18</v>
      </c>
      <c r="D27" s="46"/>
      <c r="E27" s="40" t="str">
        <f>TEXT($J$1+2,"####")&amp;" Annual Subtotals:"</f>
        <v>2025 Annual Subtotals:</v>
      </c>
      <c r="F27" s="55">
        <f>SUM(F22:F26)</f>
        <v>0</v>
      </c>
      <c r="G27" s="56">
        <f>SUM(G22:G26)</f>
        <v>0</v>
      </c>
      <c r="H27" s="56">
        <f>SUM(H22:H26)</f>
        <v>0</v>
      </c>
      <c r="I27" s="56">
        <f>SUM(I22:I26)</f>
        <v>0</v>
      </c>
      <c r="J27" s="57">
        <f>SUM(J22:J26)</f>
        <v>0</v>
      </c>
      <c r="K27" s="57">
        <f t="shared" ref="K27:M27" si="12">SUM(K22:K26)</f>
        <v>0</v>
      </c>
      <c r="L27" s="57">
        <f t="shared" si="12"/>
        <v>0</v>
      </c>
      <c r="M27" s="57">
        <f t="shared" si="12"/>
        <v>0</v>
      </c>
      <c r="N27" s="78"/>
    </row>
    <row r="28" spans="1:14" ht="12.75" customHeight="1" x14ac:dyDescent="0.2">
      <c r="A28" s="131">
        <f>A22+1</f>
        <v>2026</v>
      </c>
      <c r="B28" s="134">
        <f>IF((4*$B$6&gt;B27+$B$6),(B27+$B$6),(4*$B$6))</f>
        <v>0</v>
      </c>
      <c r="C28" s="63"/>
      <c r="D28" s="137"/>
      <c r="E28" s="137"/>
      <c r="F28" s="64"/>
      <c r="G28" s="65">
        <f>IF(C28="AIP",(+F28*0.75)-H28,(IF(C28="AIP-MY",(F28*0.75),0)))</f>
        <v>0</v>
      </c>
      <c r="H28" s="66">
        <f>IF(C28="AIP",IF((F28*0.75&gt;B28),(F28*0.75)-B28,0),0)</f>
        <v>0</v>
      </c>
      <c r="I28" s="66"/>
      <c r="J28" s="85">
        <f>IF(C28="AIP",(F28*0.1),(IF(C28="AIP-MY",F28*0.1,F28-I28)))</f>
        <v>0</v>
      </c>
      <c r="K28" s="105"/>
      <c r="L28" s="106"/>
      <c r="M28" s="107"/>
      <c r="N28" s="78"/>
    </row>
    <row r="29" spans="1:14" ht="12.75" customHeight="1" x14ac:dyDescent="0.2">
      <c r="A29" s="132"/>
      <c r="B29" s="135"/>
      <c r="C29" s="67"/>
      <c r="D29" s="138"/>
      <c r="E29" s="138"/>
      <c r="F29" s="68"/>
      <c r="G29" s="69">
        <f>IF(C29="AIP",(+F29*0.75)-H29,(IF(C29="AIP-MY",(F29*0.75),0)))</f>
        <v>0</v>
      </c>
      <c r="H29" s="70">
        <f>IF(C29="AIP",IF((F29*0.75&gt;(B28-G28)),((F29*0.75)-(B28-G28)),0),0)</f>
        <v>0</v>
      </c>
      <c r="I29" s="70"/>
      <c r="J29" s="86">
        <f t="shared" ref="J29:J32" si="13">IF(C29="AIP",(F29*0.1),(IF(C29="AIP-MY",F29*0.1,F29-I29)))</f>
        <v>0</v>
      </c>
      <c r="K29" s="108"/>
      <c r="L29" s="109"/>
      <c r="M29" s="110"/>
      <c r="N29" s="78"/>
    </row>
    <row r="30" spans="1:14" ht="12.75" customHeight="1" x14ac:dyDescent="0.2">
      <c r="A30" s="132"/>
      <c r="B30" s="135"/>
      <c r="C30" s="67"/>
      <c r="D30" s="138"/>
      <c r="E30" s="138"/>
      <c r="F30" s="68"/>
      <c r="G30" s="69">
        <f t="shared" ref="G30:G31" si="14">IF(C30="AIP",(+F30*0.75)-H30,(IF(C30="AIP-MY",(F30*0.75),0)))</f>
        <v>0</v>
      </c>
      <c r="H30" s="70">
        <f t="shared" ref="H30:H31" si="15">IF(C30="AIP",IF((F30*0.75&gt;(B29-G29)),((F30*0.75)-(B29-G29)),0),0)</f>
        <v>0</v>
      </c>
      <c r="I30" s="70"/>
      <c r="J30" s="86">
        <f t="shared" si="13"/>
        <v>0</v>
      </c>
      <c r="K30" s="116"/>
      <c r="L30" s="109"/>
      <c r="M30" s="110"/>
      <c r="N30" s="78"/>
    </row>
    <row r="31" spans="1:14" ht="12.75" customHeight="1" x14ac:dyDescent="0.2">
      <c r="A31" s="132"/>
      <c r="B31" s="135"/>
      <c r="C31" s="67"/>
      <c r="D31" s="138"/>
      <c r="E31" s="138"/>
      <c r="F31" s="68"/>
      <c r="G31" s="69">
        <f t="shared" si="14"/>
        <v>0</v>
      </c>
      <c r="H31" s="70">
        <f t="shared" si="15"/>
        <v>0</v>
      </c>
      <c r="I31" s="70"/>
      <c r="J31" s="86">
        <f t="shared" si="13"/>
        <v>0</v>
      </c>
      <c r="K31" s="108"/>
      <c r="L31" s="109"/>
      <c r="M31" s="110"/>
      <c r="N31" s="78"/>
    </row>
    <row r="32" spans="1:14" s="4" customFormat="1" ht="12.75" customHeight="1" thickBot="1" x14ac:dyDescent="0.25">
      <c r="A32" s="133"/>
      <c r="B32" s="136"/>
      <c r="C32" s="71"/>
      <c r="D32" s="139"/>
      <c r="E32" s="139"/>
      <c r="F32" s="72"/>
      <c r="G32" s="73">
        <f>IF(C32="AIP",(+F32*0.75)-H32,(IF(C32="AIP-MY",(F32*0.75),0)))</f>
        <v>0</v>
      </c>
      <c r="H32" s="74">
        <f>IF(C32="AIP",IF((F32*0.75&gt;(B28-G28-G29-G30-G31-G31)),((F32*0.75)-(B28-G28-G29-G30-G31-G31)),0),0)</f>
        <v>0</v>
      </c>
      <c r="I32" s="74"/>
      <c r="J32" s="87">
        <f t="shared" si="13"/>
        <v>0</v>
      </c>
      <c r="K32" s="111"/>
      <c r="L32" s="117"/>
      <c r="M32" s="118"/>
      <c r="N32" s="81"/>
    </row>
    <row r="33" spans="1:14" ht="15.95" customHeight="1" thickBot="1" x14ac:dyDescent="0.25">
      <c r="A33" s="39"/>
      <c r="B33" s="59">
        <f>+B28-G33</f>
        <v>0</v>
      </c>
      <c r="C33" s="50" t="s">
        <v>18</v>
      </c>
      <c r="D33" s="46"/>
      <c r="E33" s="40" t="str">
        <f>TEXT($J$1+3,"####")&amp;" Annual Subtotals:"</f>
        <v>2026 Annual Subtotals:</v>
      </c>
      <c r="F33" s="55">
        <f>SUM(F28:F32)</f>
        <v>0</v>
      </c>
      <c r="G33" s="56">
        <f>SUM(G28:G32)</f>
        <v>0</v>
      </c>
      <c r="H33" s="56">
        <f>SUM(H28:H32)</f>
        <v>0</v>
      </c>
      <c r="I33" s="56">
        <f>SUM(I28:I32)</f>
        <v>0</v>
      </c>
      <c r="J33" s="57">
        <f>SUM(J28:J32)</f>
        <v>0</v>
      </c>
      <c r="K33" s="57">
        <f t="shared" ref="K33:M33" si="16">SUM(K28:K32)</f>
        <v>0</v>
      </c>
      <c r="L33" s="57">
        <f t="shared" si="16"/>
        <v>0</v>
      </c>
      <c r="M33" s="57">
        <f t="shared" si="16"/>
        <v>0</v>
      </c>
      <c r="N33" s="78"/>
    </row>
    <row r="34" spans="1:14" ht="12.75" customHeight="1" x14ac:dyDescent="0.2">
      <c r="A34" s="131">
        <f>A28+1</f>
        <v>2027</v>
      </c>
      <c r="B34" s="134">
        <f>IF((4*$B$6&gt;B33+$B$6),(B33+$B$6),(4*$B$6))</f>
        <v>0</v>
      </c>
      <c r="C34" s="63"/>
      <c r="D34" s="137"/>
      <c r="E34" s="137"/>
      <c r="F34" s="64"/>
      <c r="G34" s="65">
        <f>IF(C34="AIP",(+F34*0.75)-H34,(IF(C34="AIP-MY",(F34*0.75),0)))</f>
        <v>0</v>
      </c>
      <c r="H34" s="66">
        <f>IF(C34="AIP",IF((F34*0.75&gt;B34),(F34*0.75)-B34,0),0)</f>
        <v>0</v>
      </c>
      <c r="I34" s="66"/>
      <c r="J34" s="85">
        <f>IF(C34="AIP",(F34*0.1),(IF(C34="AIP-MY",F34*0.1,F34-I34)))</f>
        <v>0</v>
      </c>
      <c r="K34" s="119"/>
      <c r="L34" s="120"/>
      <c r="M34" s="121"/>
      <c r="N34" s="78"/>
    </row>
    <row r="35" spans="1:14" ht="12.75" customHeight="1" x14ac:dyDescent="0.2">
      <c r="A35" s="132"/>
      <c r="B35" s="135"/>
      <c r="C35" s="67"/>
      <c r="D35" s="138"/>
      <c r="E35" s="138"/>
      <c r="F35" s="68"/>
      <c r="G35" s="69">
        <f>IF(C35="AIP",(+F35*0.75)-H35,(IF(C35="AIP-MY",(F35*0.75),0)))</f>
        <v>0</v>
      </c>
      <c r="H35" s="70">
        <f>IF(C35="AIP",IF((F35*0.75&gt;(B34-G34)),((F35*0.75)-(B34-G34)),0),0)</f>
        <v>0</v>
      </c>
      <c r="I35" s="70"/>
      <c r="J35" s="86">
        <f t="shared" ref="J35:J38" si="17">IF(C35="AIP",(F35*0.1),(IF(C35="AIP-MY",F35*0.1,F35-I35)))</f>
        <v>0</v>
      </c>
      <c r="K35" s="122"/>
      <c r="L35" s="123"/>
      <c r="M35" s="124"/>
      <c r="N35" s="78"/>
    </row>
    <row r="36" spans="1:14" ht="12.75" customHeight="1" x14ac:dyDescent="0.2">
      <c r="A36" s="132"/>
      <c r="B36" s="135"/>
      <c r="C36" s="67"/>
      <c r="D36" s="138"/>
      <c r="E36" s="138"/>
      <c r="F36" s="68"/>
      <c r="G36" s="69">
        <f t="shared" ref="G36:G37" si="18">IF(C36="AIP",(+F36*0.75)-H36,(IF(C36="AIP-MY",(F36*0.75),0)))</f>
        <v>0</v>
      </c>
      <c r="H36" s="70">
        <f t="shared" ref="H36:H37" si="19">IF(C36="AIP",IF((F36*0.75&gt;(B35-G35)),((F36*0.75)-(B35-G35)),0),0)</f>
        <v>0</v>
      </c>
      <c r="I36" s="70"/>
      <c r="J36" s="86">
        <f t="shared" si="17"/>
        <v>0</v>
      </c>
      <c r="K36" s="122"/>
      <c r="L36" s="123"/>
      <c r="M36" s="124"/>
      <c r="N36" s="78"/>
    </row>
    <row r="37" spans="1:14" ht="12.75" customHeight="1" x14ac:dyDescent="0.2">
      <c r="A37" s="132"/>
      <c r="B37" s="135"/>
      <c r="C37" s="67"/>
      <c r="D37" s="138"/>
      <c r="E37" s="138"/>
      <c r="F37" s="68"/>
      <c r="G37" s="69">
        <f t="shared" si="18"/>
        <v>0</v>
      </c>
      <c r="H37" s="70">
        <f t="shared" si="19"/>
        <v>0</v>
      </c>
      <c r="I37" s="70"/>
      <c r="J37" s="86">
        <f t="shared" si="17"/>
        <v>0</v>
      </c>
      <c r="K37" s="122"/>
      <c r="L37" s="123"/>
      <c r="M37" s="124"/>
      <c r="N37" s="78"/>
    </row>
    <row r="38" spans="1:14" s="4" customFormat="1" ht="12.75" customHeight="1" thickBot="1" x14ac:dyDescent="0.25">
      <c r="A38" s="133"/>
      <c r="B38" s="136"/>
      <c r="C38" s="71"/>
      <c r="D38" s="139"/>
      <c r="E38" s="139"/>
      <c r="F38" s="72"/>
      <c r="G38" s="73">
        <f>IF(C38="AIP",(+F38*0.75)-H38,(IF(C38="AIP-MY",(F38*0.75),0)))</f>
        <v>0</v>
      </c>
      <c r="H38" s="74">
        <f>IF(C38="AIP",IF((F38*0.75&gt;(B34-G34-G35-G36-G37-G37)),((F38*0.75)-(B34-G34-G35-G36-G37-G37)),0),0)</f>
        <v>0</v>
      </c>
      <c r="I38" s="74"/>
      <c r="J38" s="87">
        <f t="shared" si="17"/>
        <v>0</v>
      </c>
      <c r="K38" s="125"/>
      <c r="L38" s="126"/>
      <c r="M38" s="127"/>
      <c r="N38" s="81"/>
    </row>
    <row r="39" spans="1:14" ht="15.95" customHeight="1" thickBot="1" x14ac:dyDescent="0.25">
      <c r="A39" s="39"/>
      <c r="B39" s="59">
        <f>+B34-G39</f>
        <v>0</v>
      </c>
      <c r="C39" s="50" t="s">
        <v>18</v>
      </c>
      <c r="D39" s="46"/>
      <c r="E39" s="40" t="str">
        <f>TEXT($J$1+4,"####")&amp;" Annual Subtotals:"</f>
        <v>2027 Annual Subtotals:</v>
      </c>
      <c r="F39" s="41">
        <f>SUM(F34:F38)</f>
        <v>0</v>
      </c>
      <c r="G39" s="42">
        <f>SUM(G34:G38)</f>
        <v>0</v>
      </c>
      <c r="H39" s="42">
        <f>SUM(H34:H38)</f>
        <v>0</v>
      </c>
      <c r="I39" s="42">
        <f>SUM(I34:I38)</f>
        <v>0</v>
      </c>
      <c r="J39" s="43">
        <f>SUM(J34:J38)</f>
        <v>0</v>
      </c>
      <c r="K39" s="41">
        <f t="shared" ref="K39:M39" si="20">SUM(K34:K38)</f>
        <v>0</v>
      </c>
      <c r="L39" s="42">
        <f t="shared" si="20"/>
        <v>0</v>
      </c>
      <c r="M39" s="128">
        <f t="shared" si="20"/>
        <v>0</v>
      </c>
      <c r="N39" s="78"/>
    </row>
    <row r="40" spans="1:14" ht="15.95" customHeight="1" thickBot="1" x14ac:dyDescent="0.25">
      <c r="A40" s="44"/>
      <c r="B40" s="45"/>
      <c r="C40" s="45"/>
      <c r="D40" s="45"/>
      <c r="E40" s="93" t="s">
        <v>28</v>
      </c>
      <c r="F40" s="58">
        <f>F15+F21+F27+F33+F39</f>
        <v>0</v>
      </c>
      <c r="G40" s="58">
        <f t="shared" ref="G40:M40" si="21">G15+G21+G27+G33+G39</f>
        <v>0</v>
      </c>
      <c r="H40" s="58">
        <f t="shared" si="21"/>
        <v>0</v>
      </c>
      <c r="I40" s="58">
        <f t="shared" si="21"/>
        <v>0</v>
      </c>
      <c r="J40" s="58">
        <f t="shared" si="21"/>
        <v>0</v>
      </c>
      <c r="K40" s="58">
        <f t="shared" si="21"/>
        <v>0</v>
      </c>
      <c r="L40" s="58">
        <f t="shared" si="21"/>
        <v>0</v>
      </c>
      <c r="M40" s="58">
        <f t="shared" si="21"/>
        <v>0</v>
      </c>
    </row>
    <row r="41" spans="1:14" x14ac:dyDescent="0.2">
      <c r="A41" s="5"/>
      <c r="B41" s="6"/>
      <c r="C41" s="5"/>
    </row>
    <row r="42" spans="1:14" ht="15.75" x14ac:dyDescent="0.25">
      <c r="A42" s="11" t="s">
        <v>5</v>
      </c>
      <c r="B42" s="12"/>
      <c r="C42" s="13"/>
      <c r="D42" s="14"/>
      <c r="E42" s="13"/>
      <c r="F42" s="15" t="s">
        <v>6</v>
      </c>
      <c r="G42" s="75"/>
      <c r="H42" s="76"/>
    </row>
    <row r="43" spans="1:14" x14ac:dyDescent="0.2">
      <c r="B43" s="9"/>
      <c r="C43" s="7"/>
    </row>
  </sheetData>
  <mergeCells count="43">
    <mergeCell ref="A1:D1"/>
    <mergeCell ref="A8:A9"/>
    <mergeCell ref="B8:B9"/>
    <mergeCell ref="C8:C9"/>
    <mergeCell ref="D8:E9"/>
    <mergeCell ref="G8:J8"/>
    <mergeCell ref="K8:M8"/>
    <mergeCell ref="A10:A14"/>
    <mergeCell ref="B10:B14"/>
    <mergeCell ref="D10:E10"/>
    <mergeCell ref="D11:E11"/>
    <mergeCell ref="D12:E12"/>
    <mergeCell ref="D13:E13"/>
    <mergeCell ref="D14:E14"/>
    <mergeCell ref="F8:F9"/>
    <mergeCell ref="A16:A20"/>
    <mergeCell ref="B16:B20"/>
    <mergeCell ref="D16:E16"/>
    <mergeCell ref="D17:E17"/>
    <mergeCell ref="D18:E18"/>
    <mergeCell ref="D19:E19"/>
    <mergeCell ref="D20:E20"/>
    <mergeCell ref="A22:A26"/>
    <mergeCell ref="B22:B26"/>
    <mergeCell ref="D22:E22"/>
    <mergeCell ref="D23:E23"/>
    <mergeCell ref="D24:E24"/>
    <mergeCell ref="D25:E25"/>
    <mergeCell ref="D26:E26"/>
    <mergeCell ref="A28:A32"/>
    <mergeCell ref="B28:B32"/>
    <mergeCell ref="D28:E28"/>
    <mergeCell ref="D29:E29"/>
    <mergeCell ref="D30:E30"/>
    <mergeCell ref="D31:E31"/>
    <mergeCell ref="D32:E32"/>
    <mergeCell ref="A34:A38"/>
    <mergeCell ref="B34:B38"/>
    <mergeCell ref="D34:E34"/>
    <mergeCell ref="D35:E35"/>
    <mergeCell ref="D36:E36"/>
    <mergeCell ref="D37:E37"/>
    <mergeCell ref="D38:E38"/>
  </mergeCells>
  <conditionalFormatting sqref="I10:I14">
    <cfRule type="expression" dxfId="41" priority="57">
      <formula>COUNTA($C$10)-1</formula>
    </cfRule>
    <cfRule type="expression" dxfId="40" priority="75" stopIfTrue="1">
      <formula>#REF!&gt;1</formula>
    </cfRule>
    <cfRule type="expression" dxfId="39" priority="76" stopIfTrue="1">
      <formula>#REF!&gt;0.5</formula>
    </cfRule>
  </conditionalFormatting>
  <conditionalFormatting sqref="B3:B6">
    <cfRule type="containsBlanks" dxfId="38" priority="74">
      <formula>LEN(TRIM(B3))=0</formula>
    </cfRule>
  </conditionalFormatting>
  <conditionalFormatting sqref="J1">
    <cfRule type="containsBlanks" dxfId="37" priority="73">
      <formula>LEN(TRIM(J1))=0</formula>
    </cfRule>
  </conditionalFormatting>
  <conditionalFormatting sqref="C10:F10">
    <cfRule type="containsBlanks" dxfId="36" priority="72">
      <formula>LEN(TRIM(C10))=0</formula>
    </cfRule>
  </conditionalFormatting>
  <conditionalFormatting sqref="C11:F14">
    <cfRule type="expression" dxfId="35" priority="71" stopIfTrue="1">
      <formula>COUNTA($C$10)-1</formula>
    </cfRule>
  </conditionalFormatting>
  <conditionalFormatting sqref="C16:F16">
    <cfRule type="containsBlanks" dxfId="34" priority="70">
      <formula>LEN(TRIM(C16))=0</formula>
    </cfRule>
  </conditionalFormatting>
  <conditionalFormatting sqref="C17:F20">
    <cfRule type="expression" dxfId="33" priority="69" stopIfTrue="1">
      <formula>COUNTA($C$16)-1</formula>
    </cfRule>
  </conditionalFormatting>
  <conditionalFormatting sqref="C22:F22">
    <cfRule type="containsBlanks" dxfId="32" priority="68">
      <formula>LEN(TRIM(C22))=0</formula>
    </cfRule>
  </conditionalFormatting>
  <conditionalFormatting sqref="C23:F26">
    <cfRule type="expression" dxfId="31" priority="67" stopIfTrue="1">
      <formula>COUNTA($C$22)-1</formula>
    </cfRule>
  </conditionalFormatting>
  <conditionalFormatting sqref="C28:F28">
    <cfRule type="containsBlanks" dxfId="30" priority="66">
      <formula>LEN(TRIM(C28))=0</formula>
    </cfRule>
  </conditionalFormatting>
  <conditionalFormatting sqref="C29:F32">
    <cfRule type="expression" dxfId="29" priority="65" stopIfTrue="1">
      <formula>COUNTA($C$28)-1</formula>
    </cfRule>
  </conditionalFormatting>
  <conditionalFormatting sqref="C34:F34">
    <cfRule type="containsBlanks" dxfId="28" priority="64">
      <formula>LEN(TRIM(C34))=0</formula>
    </cfRule>
  </conditionalFormatting>
  <conditionalFormatting sqref="C35:F38">
    <cfRule type="expression" dxfId="27" priority="63" stopIfTrue="1">
      <formula>COUNTA($C$34)-1</formula>
    </cfRule>
  </conditionalFormatting>
  <conditionalFormatting sqref="C3:D6">
    <cfRule type="expression" dxfId="26" priority="62">
      <formula>COUNTA($J$1)-1</formula>
    </cfRule>
  </conditionalFormatting>
  <conditionalFormatting sqref="A10:A14 A16:A20 A22:A26 A28:A32 A34:A38">
    <cfRule type="expression" dxfId="25" priority="61">
      <formula>COUNTA($J$1)-1</formula>
    </cfRule>
  </conditionalFormatting>
  <conditionalFormatting sqref="G10:H14">
    <cfRule type="expression" dxfId="24" priority="60">
      <formula>COUNTA($F$10)-1</formula>
    </cfRule>
  </conditionalFormatting>
  <conditionalFormatting sqref="J10:J14">
    <cfRule type="expression" dxfId="23" priority="59">
      <formula>COUNTA($F$10)-1</formula>
    </cfRule>
  </conditionalFormatting>
  <conditionalFormatting sqref="E15 E21 E27 E33 E39">
    <cfRule type="expression" dxfId="22" priority="58">
      <formula>COUNTA($J$1)-1</formula>
    </cfRule>
  </conditionalFormatting>
  <conditionalFormatting sqref="B10:B39">
    <cfRule type="expression" dxfId="21" priority="77">
      <formula>COUNTA($B$6)-1</formula>
    </cfRule>
  </conditionalFormatting>
  <conditionalFormatting sqref="A1:D1">
    <cfRule type="containsBlanks" dxfId="20" priority="36">
      <formula>LEN(TRIM(A1))=0</formula>
    </cfRule>
  </conditionalFormatting>
  <conditionalFormatting sqref="I16:I20">
    <cfRule type="expression" dxfId="19" priority="21">
      <formula>COUNTA($C$10)-1</formula>
    </cfRule>
    <cfRule type="expression" dxfId="18" priority="24" stopIfTrue="1">
      <formula>#REF!&gt;1</formula>
    </cfRule>
    <cfRule type="expression" dxfId="17" priority="25" stopIfTrue="1">
      <formula>#REF!&gt;0.5</formula>
    </cfRule>
  </conditionalFormatting>
  <conditionalFormatting sqref="G16:H20">
    <cfRule type="expression" dxfId="16" priority="23">
      <formula>COUNTA($F$10)-1</formula>
    </cfRule>
  </conditionalFormatting>
  <conditionalFormatting sqref="J16:J20">
    <cfRule type="expression" dxfId="15" priority="22">
      <formula>COUNTA($F$10)-1</formula>
    </cfRule>
  </conditionalFormatting>
  <conditionalFormatting sqref="I22:I26">
    <cfRule type="expression" dxfId="14" priority="16">
      <formula>COUNTA($C$10)-1</formula>
    </cfRule>
    <cfRule type="expression" dxfId="13" priority="19" stopIfTrue="1">
      <formula>#REF!&gt;1</formula>
    </cfRule>
    <cfRule type="expression" dxfId="12" priority="20" stopIfTrue="1">
      <formula>#REF!&gt;0.5</formula>
    </cfRule>
  </conditionalFormatting>
  <conditionalFormatting sqref="G22:H26">
    <cfRule type="expression" dxfId="11" priority="18">
      <formula>COUNTA($F$10)-1</formula>
    </cfRule>
  </conditionalFormatting>
  <conditionalFormatting sqref="J22:J26">
    <cfRule type="expression" dxfId="10" priority="17">
      <formula>COUNTA($F$10)-1</formula>
    </cfRule>
  </conditionalFormatting>
  <conditionalFormatting sqref="I28:I32">
    <cfRule type="expression" dxfId="9" priority="11">
      <formula>COUNTA($C$10)-1</formula>
    </cfRule>
    <cfRule type="expression" dxfId="8" priority="14" stopIfTrue="1">
      <formula>#REF!&gt;1</formula>
    </cfRule>
    <cfRule type="expression" dxfId="7" priority="15" stopIfTrue="1">
      <formula>#REF!&gt;0.5</formula>
    </cfRule>
  </conditionalFormatting>
  <conditionalFormatting sqref="G28:H32">
    <cfRule type="expression" dxfId="6" priority="13">
      <formula>COUNTA($F$10)-1</formula>
    </cfRule>
  </conditionalFormatting>
  <conditionalFormatting sqref="J28:J32">
    <cfRule type="expression" dxfId="5" priority="12">
      <formula>COUNTA($F$10)-1</formula>
    </cfRule>
  </conditionalFormatting>
  <conditionalFormatting sqref="I34:I38">
    <cfRule type="expression" dxfId="4" priority="6">
      <formula>COUNTA($C$10)-1</formula>
    </cfRule>
    <cfRule type="expression" dxfId="3" priority="9" stopIfTrue="1">
      <formula>#REF!&gt;1</formula>
    </cfRule>
    <cfRule type="expression" dxfId="2" priority="10" stopIfTrue="1">
      <formula>#REF!&gt;0.5</formula>
    </cfRule>
  </conditionalFormatting>
  <conditionalFormatting sqref="G34:H38">
    <cfRule type="expression" dxfId="1" priority="8">
      <formula>COUNTA($F$10)-1</formula>
    </cfRule>
  </conditionalFormatting>
  <conditionalFormatting sqref="J34:J38">
    <cfRule type="expression" dxfId="0" priority="7">
      <formula>COUNTA($F$10)-1</formula>
    </cfRule>
  </conditionalFormatting>
  <printOptions horizontalCentered="1" verticalCentered="1"/>
  <pageMargins left="0.25" right="0.25" top="0.5" bottom="0" header="0.25" footer="0"/>
  <pageSetup scale="89" orientation="landscape" verticalDpi="4" r:id="rId1"/>
  <headerFooter alignWithMargins="0">
    <oddHeader>&amp;C&amp;"Arial,Bold"&amp;12 6 Year Capital Improvement Plan (CIP)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Funding Source" error="Press &quot;Cancel&quot; and use the pull down arrow to select the applicable Funding Source." promptTitle="Funding Source" prompt="Funding Source options are limited to the predefined list.">
          <x14:formula1>
            <xm:f>Sheet1!$A$4:$A$10</xm:f>
          </x14:formula1>
          <xm:sqref>C10:C14</xm:sqref>
        </x14:dataValidation>
        <x14:dataValidation type="list" allowBlank="1" showErrorMessage="1" errorTitle="Funding Source" error="Press &quot;Cancel&quot; and use the pull down arrow to select the applicable Funding Source.">
          <x14:formula1>
            <xm:f>Sheet1!$A$4:$A$10</xm:f>
          </x14:formula1>
          <xm:sqref>C34:C38 C16:C20 C22:C26 C28:C32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defaultRowHeight="12.75" x14ac:dyDescent="0.2"/>
  <sheetData>
    <row r="1" spans="1:1" x14ac:dyDescent="0.2">
      <c r="A1" s="23" t="s">
        <v>10</v>
      </c>
    </row>
    <row r="3" spans="1:1" x14ac:dyDescent="0.2">
      <c r="A3" s="23" t="s">
        <v>11</v>
      </c>
    </row>
    <row r="4" spans="1:1" x14ac:dyDescent="0.2">
      <c r="A4" s="23" t="s">
        <v>12</v>
      </c>
    </row>
    <row r="5" spans="1:1" x14ac:dyDescent="0.2">
      <c r="A5" s="60" t="s">
        <v>20</v>
      </c>
    </row>
    <row r="6" spans="1:1" x14ac:dyDescent="0.2">
      <c r="A6" s="23" t="s">
        <v>13</v>
      </c>
    </row>
    <row r="7" spans="1:1" x14ac:dyDescent="0.2">
      <c r="A7" s="23" t="s">
        <v>14</v>
      </c>
    </row>
    <row r="8" spans="1:1" x14ac:dyDescent="0.2">
      <c r="A8" s="23" t="s">
        <v>15</v>
      </c>
    </row>
    <row r="9" spans="1:1" x14ac:dyDescent="0.2">
      <c r="A9" s="23" t="s">
        <v>9</v>
      </c>
    </row>
    <row r="10" spans="1:1" x14ac:dyDescent="0.2">
      <c r="A10" s="23" t="s">
        <v>17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E2E811C1DCD4EAE8B913C41EEC5F4" ma:contentTypeVersion="2" ma:contentTypeDescription="Create a new document." ma:contentTypeScope="" ma:versionID="638e9ec30031fb5da212e223bc9a68db">
  <xsd:schema xmlns:xsd="http://www.w3.org/2001/XMLSchema" xmlns:xs="http://www.w3.org/2001/XMLSchema" xmlns:p="http://schemas.microsoft.com/office/2006/metadata/properties" xmlns:ns3="ad00607e-53c1-479b-a615-d5d99769e1cf" targetNamespace="http://schemas.microsoft.com/office/2006/metadata/properties" ma:root="true" ma:fieldsID="8c29a4e4104d6b29111c7331e1acc699" ns3:_="">
    <xsd:import namespace="ad00607e-53c1-479b-a615-d5d99769e1cf"/>
    <xsd:element name="properties">
      <xsd:complexType>
        <xsd:sequence>
          <xsd:element name="documentManagement">
            <xsd:complexType>
              <xsd:all>
                <xsd:element ref="ns3: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0607e-53c1-479b-a615-d5d99769e1cf" elementFormDefault="qualified">
    <xsd:import namespace="http://schemas.microsoft.com/office/2006/documentManagement/types"/>
    <xsd:import namespace="http://schemas.microsoft.com/office/infopath/2007/PartnerControls"/>
    <xsd:element name="EffectiveDate" ma:index="9" nillable="true" ma:displayName="Effective Date" ma:format="DateOnly" ma:internalName="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ad00607e-53c1-479b-a615-d5d99769e1cf" xsi:nil="true"/>
  </documentManagement>
</p:properties>
</file>

<file path=customXml/itemProps1.xml><?xml version="1.0" encoding="utf-8"?>
<ds:datastoreItem xmlns:ds="http://schemas.openxmlformats.org/officeDocument/2006/customXml" ds:itemID="{ED50706B-B76A-44DB-AD99-D5E81F6C9AE3}"/>
</file>

<file path=customXml/itemProps2.xml><?xml version="1.0" encoding="utf-8"?>
<ds:datastoreItem xmlns:ds="http://schemas.openxmlformats.org/officeDocument/2006/customXml" ds:itemID="{7ACE3AEB-3C2A-4DA7-B9DD-FB6D4409FD68}"/>
</file>

<file path=customXml/itemProps3.xml><?xml version="1.0" encoding="utf-8"?>
<ds:datastoreItem xmlns:ds="http://schemas.openxmlformats.org/officeDocument/2006/customXml" ds:itemID="{602EEE6A-E285-4A64-980E-AE4982BA03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 - PLEASE READ!</vt:lpstr>
      <vt:lpstr>General Aviation CIP Sheet</vt:lpstr>
      <vt:lpstr>Non-Hub Air Carrier CIP Sheet</vt:lpstr>
      <vt:lpstr>Small-Hub Air Carrier CIP Sheet</vt:lpstr>
      <vt:lpstr>Med-Hub Air Carrier CIP Sheet</vt:lpstr>
      <vt:lpstr>Sheet1</vt:lpstr>
      <vt:lpstr>'General Aviation CIP Sheet'!Print_Area</vt:lpstr>
      <vt:lpstr>'Instructions - PLEASE READ!'!Print_Area</vt:lpstr>
      <vt:lpstr>'Med-Hub Air Carrier CIP Sheet'!Print_Area</vt:lpstr>
      <vt:lpstr>'Non-Hub Air Carrier CIP Sheet'!Print_Area</vt:lpstr>
      <vt:lpstr>'Small-Hub Air Carrier CIP Sheet'!Print_Area</vt:lpstr>
    </vt:vector>
  </TitlesOfParts>
  <Company>FAA Southwest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Wilson</dc:creator>
  <cp:lastModifiedBy>LaToya Joseph</cp:lastModifiedBy>
  <cp:lastPrinted>2017-07-17T18:23:14Z</cp:lastPrinted>
  <dcterms:created xsi:type="dcterms:W3CDTF">2003-04-16T19:29:31Z</dcterms:created>
  <dcterms:modified xsi:type="dcterms:W3CDTF">2022-05-17T13:00:04Z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0x010100F58E2E811C1DCD4EAE8B913C41EEC5F4</vt:lpwstr>
  </property>
</Properties>
</file>